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CONTRATTAZIONE FONDO - PEG PERFORMANCE\5. FONDO 2022\SCHEDE VALUTAZIONI\"/>
    </mc:Choice>
  </mc:AlternateContent>
  <bookViews>
    <workbookView xWindow="-120" yWindow="-120" windowWidth="20730" windowHeight="11160" activeTab="5"/>
  </bookViews>
  <sheets>
    <sheet name="PERISSINOTTO" sheetId="5" r:id="rId1"/>
    <sheet name="BERGAMINI" sheetId="9" r:id="rId2"/>
    <sheet name="MICHELETTI" sheetId="10" r:id="rId3"/>
    <sheet name="POLPETTA" sheetId="11" r:id="rId4"/>
    <sheet name="STEFANI" sheetId="12" r:id="rId5"/>
    <sheet name="TIRITAN" sheetId="13" r:id="rId6"/>
  </sheets>
  <definedNames>
    <definedName name="_xlnm.Print_Area" localSheetId="1">BERGAMINI!$B$1:$K$96</definedName>
    <definedName name="_xlnm.Print_Area" localSheetId="2">MICHELETTI!$B$1:$K$97</definedName>
    <definedName name="_xlnm.Print_Area" localSheetId="0">PERISSINOTTO!$B$1:$K$97</definedName>
    <definedName name="_xlnm.Print_Area" localSheetId="3">POLPETTA!$B$1:$K$97</definedName>
    <definedName name="_xlnm.Print_Area" localSheetId="4">STEFANI!$B$1:$K$97</definedName>
    <definedName name="_xlnm.Print_Area" localSheetId="5">TIRITAN!$B$1:$K$97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0" l="1"/>
  <c r="J102" i="13" l="1"/>
  <c r="K102" i="13" s="1"/>
  <c r="I102" i="13"/>
  <c r="H102" i="13"/>
  <c r="G102" i="13"/>
  <c r="F102" i="13"/>
  <c r="E102" i="13"/>
  <c r="D102" i="13"/>
  <c r="C102" i="13"/>
  <c r="I101" i="13"/>
  <c r="H101" i="13"/>
  <c r="G101" i="13"/>
  <c r="F101" i="13"/>
  <c r="E101" i="13"/>
  <c r="D101" i="13"/>
  <c r="C101" i="13"/>
  <c r="J101" i="13" s="1"/>
  <c r="C84" i="13"/>
  <c r="J83" i="13"/>
  <c r="I83" i="13"/>
  <c r="H83" i="13"/>
  <c r="G83" i="13"/>
  <c r="F83" i="13"/>
  <c r="E83" i="13"/>
  <c r="D83" i="13"/>
  <c r="J78" i="13"/>
  <c r="I78" i="13"/>
  <c r="H78" i="13"/>
  <c r="G78" i="13"/>
  <c r="F78" i="13"/>
  <c r="E78" i="13"/>
  <c r="D78" i="13"/>
  <c r="K75" i="13" s="1"/>
  <c r="J74" i="13"/>
  <c r="I74" i="13"/>
  <c r="H74" i="13"/>
  <c r="G74" i="13"/>
  <c r="F74" i="13"/>
  <c r="E74" i="13"/>
  <c r="D74" i="13"/>
  <c r="J69" i="13"/>
  <c r="I69" i="13"/>
  <c r="H69" i="13"/>
  <c r="G69" i="13"/>
  <c r="F69" i="13"/>
  <c r="E69" i="13"/>
  <c r="D69" i="13"/>
  <c r="C63" i="13"/>
  <c r="C62" i="13"/>
  <c r="H61" i="13"/>
  <c r="C61" i="13"/>
  <c r="C60" i="13"/>
  <c r="J58" i="13"/>
  <c r="I58" i="13"/>
  <c r="H58" i="13"/>
  <c r="G58" i="13"/>
  <c r="F58" i="13"/>
  <c r="E58" i="13"/>
  <c r="D58" i="13"/>
  <c r="J53" i="13"/>
  <c r="I53" i="13"/>
  <c r="H53" i="13"/>
  <c r="G53" i="13"/>
  <c r="F53" i="13"/>
  <c r="E53" i="13"/>
  <c r="D53" i="13"/>
  <c r="C46" i="13"/>
  <c r="C45" i="13"/>
  <c r="C44" i="13"/>
  <c r="C33" i="13"/>
  <c r="J32" i="13"/>
  <c r="I32" i="13"/>
  <c r="H32" i="13"/>
  <c r="G32" i="13"/>
  <c r="F32" i="13"/>
  <c r="E32" i="13"/>
  <c r="D32" i="13"/>
  <c r="J28" i="13"/>
  <c r="I28" i="13"/>
  <c r="H28" i="13"/>
  <c r="G28" i="13"/>
  <c r="F28" i="13"/>
  <c r="E28" i="13"/>
  <c r="D28" i="13"/>
  <c r="K25" i="13" s="1"/>
  <c r="J24" i="13"/>
  <c r="I24" i="13"/>
  <c r="H24" i="13"/>
  <c r="G24" i="13"/>
  <c r="F24" i="13"/>
  <c r="E24" i="13"/>
  <c r="D24" i="13"/>
  <c r="J102" i="12"/>
  <c r="K102" i="12" s="1"/>
  <c r="I102" i="12"/>
  <c r="H102" i="12"/>
  <c r="G102" i="12"/>
  <c r="F102" i="12"/>
  <c r="E102" i="12"/>
  <c r="D102" i="12"/>
  <c r="C102" i="12"/>
  <c r="I101" i="12"/>
  <c r="H101" i="12"/>
  <c r="G101" i="12"/>
  <c r="F101" i="12"/>
  <c r="E101" i="12"/>
  <c r="D101" i="12"/>
  <c r="C101" i="12"/>
  <c r="J101" i="12" s="1"/>
  <c r="C84" i="12"/>
  <c r="J83" i="12"/>
  <c r="I83" i="12"/>
  <c r="H83" i="12"/>
  <c r="G83" i="12"/>
  <c r="F83" i="12"/>
  <c r="E83" i="12"/>
  <c r="D83" i="12"/>
  <c r="K79" i="12" s="1"/>
  <c r="J78" i="12"/>
  <c r="I78" i="12"/>
  <c r="H78" i="12"/>
  <c r="G78" i="12"/>
  <c r="F78" i="12"/>
  <c r="E78" i="12"/>
  <c r="D78" i="12"/>
  <c r="K75" i="12" s="1"/>
  <c r="J74" i="12"/>
  <c r="I74" i="12"/>
  <c r="H74" i="12"/>
  <c r="G74" i="12"/>
  <c r="F74" i="12"/>
  <c r="E74" i="12"/>
  <c r="D74" i="12"/>
  <c r="J69" i="12"/>
  <c r="I69" i="12"/>
  <c r="H69" i="12"/>
  <c r="G69" i="12"/>
  <c r="F69" i="12"/>
  <c r="E69" i="12"/>
  <c r="D69" i="12"/>
  <c r="C63" i="12"/>
  <c r="C62" i="12"/>
  <c r="H61" i="12"/>
  <c r="C61" i="12"/>
  <c r="C60" i="12"/>
  <c r="J58" i="12"/>
  <c r="I58" i="12"/>
  <c r="H58" i="12"/>
  <c r="G58" i="12"/>
  <c r="F58" i="12"/>
  <c r="E58" i="12"/>
  <c r="D58" i="12"/>
  <c r="J53" i="12"/>
  <c r="I53" i="12"/>
  <c r="H53" i="12"/>
  <c r="G53" i="12"/>
  <c r="F53" i="12"/>
  <c r="E53" i="12"/>
  <c r="D53" i="12"/>
  <c r="C46" i="12"/>
  <c r="C45" i="12"/>
  <c r="C44" i="12"/>
  <c r="C33" i="12"/>
  <c r="J32" i="12"/>
  <c r="I32" i="12"/>
  <c r="H32" i="12"/>
  <c r="G32" i="12"/>
  <c r="F32" i="12"/>
  <c r="E32" i="12"/>
  <c r="D32" i="12"/>
  <c r="J28" i="12"/>
  <c r="I28" i="12"/>
  <c r="H28" i="12"/>
  <c r="G28" i="12"/>
  <c r="F28" i="12"/>
  <c r="E28" i="12"/>
  <c r="D28" i="12"/>
  <c r="J24" i="12"/>
  <c r="I24" i="12"/>
  <c r="H24" i="12"/>
  <c r="G24" i="12"/>
  <c r="F24" i="12"/>
  <c r="E24" i="12"/>
  <c r="D24" i="12"/>
  <c r="J102" i="11"/>
  <c r="K102" i="11" s="1"/>
  <c r="I102" i="11"/>
  <c r="H102" i="11"/>
  <c r="G102" i="11"/>
  <c r="F102" i="11"/>
  <c r="E102" i="11"/>
  <c r="D102" i="11"/>
  <c r="C102" i="11"/>
  <c r="I101" i="11"/>
  <c r="H101" i="11"/>
  <c r="G101" i="11"/>
  <c r="F101" i="11"/>
  <c r="E101" i="11"/>
  <c r="D101" i="11"/>
  <c r="C101" i="11"/>
  <c r="J101" i="11" s="1"/>
  <c r="C84" i="11"/>
  <c r="J83" i="11"/>
  <c r="I83" i="11"/>
  <c r="H83" i="11"/>
  <c r="G83" i="11"/>
  <c r="F83" i="11"/>
  <c r="E83" i="11"/>
  <c r="D83" i="11"/>
  <c r="J78" i="11"/>
  <c r="I78" i="11"/>
  <c r="H78" i="11"/>
  <c r="G78" i="11"/>
  <c r="F78" i="11"/>
  <c r="E78" i="11"/>
  <c r="D78" i="11"/>
  <c r="K75" i="11" s="1"/>
  <c r="J74" i="11"/>
  <c r="I74" i="11"/>
  <c r="H74" i="11"/>
  <c r="G74" i="11"/>
  <c r="F74" i="11"/>
  <c r="E74" i="11"/>
  <c r="D74" i="11"/>
  <c r="J69" i="11"/>
  <c r="I69" i="11"/>
  <c r="H69" i="11"/>
  <c r="G69" i="11"/>
  <c r="F69" i="11"/>
  <c r="E69" i="11"/>
  <c r="D69" i="11"/>
  <c r="C63" i="11"/>
  <c r="C62" i="11"/>
  <c r="H61" i="11"/>
  <c r="C61" i="11"/>
  <c r="C60" i="11"/>
  <c r="J58" i="11"/>
  <c r="I58" i="11"/>
  <c r="H58" i="11"/>
  <c r="G58" i="11"/>
  <c r="F58" i="11"/>
  <c r="E58" i="11"/>
  <c r="K54" i="11" s="1"/>
  <c r="D58" i="11"/>
  <c r="J53" i="11"/>
  <c r="I53" i="11"/>
  <c r="H53" i="11"/>
  <c r="G53" i="11"/>
  <c r="F53" i="11"/>
  <c r="E53" i="11"/>
  <c r="D53" i="11"/>
  <c r="C46" i="11"/>
  <c r="C45" i="11"/>
  <c r="C44" i="11"/>
  <c r="C33" i="11"/>
  <c r="J32" i="11"/>
  <c r="I32" i="11"/>
  <c r="H32" i="11"/>
  <c r="G32" i="11"/>
  <c r="F32" i="11"/>
  <c r="E32" i="11"/>
  <c r="D32" i="11"/>
  <c r="K29" i="11" s="1"/>
  <c r="J28" i="11"/>
  <c r="I28" i="11"/>
  <c r="H28" i="11"/>
  <c r="G28" i="11"/>
  <c r="F28" i="11"/>
  <c r="E28" i="11"/>
  <c r="D28" i="11"/>
  <c r="K25" i="11" s="1"/>
  <c r="J24" i="11"/>
  <c r="I24" i="11"/>
  <c r="H24" i="11"/>
  <c r="G24" i="11"/>
  <c r="F24" i="11"/>
  <c r="E24" i="11"/>
  <c r="D24" i="11"/>
  <c r="J102" i="10"/>
  <c r="K102" i="10" s="1"/>
  <c r="I102" i="10"/>
  <c r="H102" i="10"/>
  <c r="G102" i="10"/>
  <c r="F102" i="10"/>
  <c r="E102" i="10"/>
  <c r="D102" i="10"/>
  <c r="C102" i="10"/>
  <c r="I101" i="10"/>
  <c r="H101" i="10"/>
  <c r="G101" i="10"/>
  <c r="F101" i="10"/>
  <c r="E101" i="10"/>
  <c r="D101" i="10"/>
  <c r="C101" i="10"/>
  <c r="J101" i="10" s="1"/>
  <c r="C84" i="10"/>
  <c r="J83" i="10"/>
  <c r="I83" i="10"/>
  <c r="H83" i="10"/>
  <c r="G83" i="10"/>
  <c r="F83" i="10"/>
  <c r="E83" i="10"/>
  <c r="D83" i="10"/>
  <c r="J78" i="10"/>
  <c r="I78" i="10"/>
  <c r="H78" i="10"/>
  <c r="G78" i="10"/>
  <c r="F78" i="10"/>
  <c r="E78" i="10"/>
  <c r="D78" i="10"/>
  <c r="K75" i="10" s="1"/>
  <c r="J74" i="10"/>
  <c r="I74" i="10"/>
  <c r="H74" i="10"/>
  <c r="G74" i="10"/>
  <c r="F74" i="10"/>
  <c r="E74" i="10"/>
  <c r="D74" i="10"/>
  <c r="J69" i="10"/>
  <c r="I69" i="10"/>
  <c r="H69" i="10"/>
  <c r="G69" i="10"/>
  <c r="F69" i="10"/>
  <c r="E69" i="10"/>
  <c r="D69" i="10"/>
  <c r="C63" i="10"/>
  <c r="C62" i="10"/>
  <c r="H61" i="10"/>
  <c r="C61" i="10"/>
  <c r="C60" i="10"/>
  <c r="J58" i="10"/>
  <c r="I58" i="10"/>
  <c r="H58" i="10"/>
  <c r="G58" i="10"/>
  <c r="F58" i="10"/>
  <c r="E58" i="10"/>
  <c r="D58" i="10"/>
  <c r="J53" i="10"/>
  <c r="I53" i="10"/>
  <c r="H53" i="10"/>
  <c r="G53" i="10"/>
  <c r="F53" i="10"/>
  <c r="E53" i="10"/>
  <c r="D53" i="10"/>
  <c r="C46" i="10"/>
  <c r="C45" i="10"/>
  <c r="C44" i="10"/>
  <c r="J32" i="10"/>
  <c r="I32" i="10"/>
  <c r="H32" i="10"/>
  <c r="G32" i="10"/>
  <c r="F32" i="10"/>
  <c r="E32" i="10"/>
  <c r="D32" i="10"/>
  <c r="J28" i="10"/>
  <c r="I28" i="10"/>
  <c r="H28" i="10"/>
  <c r="G28" i="10"/>
  <c r="F28" i="10"/>
  <c r="E28" i="10"/>
  <c r="D28" i="10"/>
  <c r="J24" i="10"/>
  <c r="I24" i="10"/>
  <c r="H24" i="10"/>
  <c r="G24" i="10"/>
  <c r="F24" i="10"/>
  <c r="E24" i="10"/>
  <c r="D24" i="10"/>
  <c r="K21" i="10" s="1"/>
  <c r="I101" i="9"/>
  <c r="H101" i="9"/>
  <c r="G101" i="9"/>
  <c r="F101" i="9"/>
  <c r="E101" i="9"/>
  <c r="D101" i="9"/>
  <c r="C101" i="9"/>
  <c r="J101" i="9" s="1"/>
  <c r="K101" i="9" s="1"/>
  <c r="I100" i="9"/>
  <c r="H100" i="9"/>
  <c r="G100" i="9"/>
  <c r="F100" i="9"/>
  <c r="E100" i="9"/>
  <c r="D100" i="9"/>
  <c r="C100" i="9"/>
  <c r="J100" i="9" s="1"/>
  <c r="C83" i="9"/>
  <c r="J82" i="9"/>
  <c r="I82" i="9"/>
  <c r="H82" i="9"/>
  <c r="G82" i="9"/>
  <c r="F82" i="9"/>
  <c r="E82" i="9"/>
  <c r="D82" i="9"/>
  <c r="J77" i="9"/>
  <c r="I77" i="9"/>
  <c r="H77" i="9"/>
  <c r="G77" i="9"/>
  <c r="F77" i="9"/>
  <c r="E77" i="9"/>
  <c r="D77" i="9"/>
  <c r="J73" i="9"/>
  <c r="I73" i="9"/>
  <c r="H73" i="9"/>
  <c r="G73" i="9"/>
  <c r="F73" i="9"/>
  <c r="E73" i="9"/>
  <c r="D73" i="9"/>
  <c r="J68" i="9"/>
  <c r="I68" i="9"/>
  <c r="H68" i="9"/>
  <c r="G68" i="9"/>
  <c r="F68" i="9"/>
  <c r="E68" i="9"/>
  <c r="D68" i="9"/>
  <c r="C62" i="9"/>
  <c r="C61" i="9"/>
  <c r="H60" i="9"/>
  <c r="C60" i="9"/>
  <c r="C59" i="9"/>
  <c r="J57" i="9"/>
  <c r="I57" i="9"/>
  <c r="H57" i="9"/>
  <c r="G57" i="9"/>
  <c r="F57" i="9"/>
  <c r="E57" i="9"/>
  <c r="D57" i="9"/>
  <c r="J52" i="9"/>
  <c r="I52" i="9"/>
  <c r="H52" i="9"/>
  <c r="G52" i="9"/>
  <c r="F52" i="9"/>
  <c r="E52" i="9"/>
  <c r="D52" i="9"/>
  <c r="C45" i="9"/>
  <c r="C44" i="9"/>
  <c r="C43" i="9"/>
  <c r="C32" i="9"/>
  <c r="J31" i="9"/>
  <c r="I31" i="9"/>
  <c r="H31" i="9"/>
  <c r="G31" i="9"/>
  <c r="F31" i="9"/>
  <c r="E31" i="9"/>
  <c r="D31" i="9"/>
  <c r="J27" i="9"/>
  <c r="I27" i="9"/>
  <c r="H27" i="9"/>
  <c r="G27" i="9"/>
  <c r="F27" i="9"/>
  <c r="E27" i="9"/>
  <c r="D27" i="9"/>
  <c r="J23" i="9"/>
  <c r="I23" i="9"/>
  <c r="H23" i="9"/>
  <c r="G23" i="9"/>
  <c r="F23" i="9"/>
  <c r="E23" i="9"/>
  <c r="D23" i="9"/>
  <c r="K20" i="9" s="1"/>
  <c r="K79" i="13" l="1"/>
  <c r="K70" i="13"/>
  <c r="K66" i="13"/>
  <c r="K54" i="13"/>
  <c r="K49" i="13"/>
  <c r="K29" i="13"/>
  <c r="K21" i="13"/>
  <c r="D33" i="13" s="1"/>
  <c r="H33" i="13" s="1"/>
  <c r="C87" i="13" s="1"/>
  <c r="K66" i="12"/>
  <c r="K70" i="12"/>
  <c r="K54" i="12"/>
  <c r="K49" i="12"/>
  <c r="K29" i="12"/>
  <c r="K25" i="12"/>
  <c r="K21" i="12"/>
  <c r="D33" i="12" s="1"/>
  <c r="H33" i="12" s="1"/>
  <c r="C87" i="12" s="1"/>
  <c r="K79" i="11"/>
  <c r="K70" i="11"/>
  <c r="K66" i="11"/>
  <c r="K49" i="11"/>
  <c r="K21" i="11"/>
  <c r="D33" i="11" s="1"/>
  <c r="H33" i="11" s="1"/>
  <c r="C87" i="11" s="1"/>
  <c r="K54" i="10"/>
  <c r="K79" i="10"/>
  <c r="K70" i="10"/>
  <c r="K66" i="10"/>
  <c r="K49" i="10"/>
  <c r="K29" i="10"/>
  <c r="K25" i="10"/>
  <c r="D33" i="10" s="1"/>
  <c r="H33" i="10" s="1"/>
  <c r="K69" i="9"/>
  <c r="K65" i="9"/>
  <c r="K48" i="9"/>
  <c r="K53" i="9"/>
  <c r="K28" i="9"/>
  <c r="K78" i="9"/>
  <c r="K24" i="9"/>
  <c r="K74" i="9"/>
  <c r="J103" i="13"/>
  <c r="K103" i="13" s="1"/>
  <c r="K101" i="13"/>
  <c r="K101" i="12"/>
  <c r="J103" i="12"/>
  <c r="K103" i="12" s="1"/>
  <c r="K101" i="11"/>
  <c r="J103" i="11"/>
  <c r="K103" i="11" s="1"/>
  <c r="D84" i="11"/>
  <c r="H84" i="11" s="1"/>
  <c r="C88" i="11" s="1"/>
  <c r="J103" i="10"/>
  <c r="K103" i="10" s="1"/>
  <c r="K101" i="10"/>
  <c r="J102" i="9"/>
  <c r="K102" i="9" s="1"/>
  <c r="K100" i="9"/>
  <c r="C84" i="5"/>
  <c r="D74" i="5"/>
  <c r="E74" i="5"/>
  <c r="F74" i="5"/>
  <c r="G74" i="5"/>
  <c r="H74" i="5"/>
  <c r="I74" i="5"/>
  <c r="J74" i="5"/>
  <c r="D58" i="5"/>
  <c r="E58" i="5"/>
  <c r="F58" i="5"/>
  <c r="G58" i="5"/>
  <c r="H58" i="5"/>
  <c r="I58" i="5"/>
  <c r="J58" i="5"/>
  <c r="D53" i="5"/>
  <c r="E53" i="5"/>
  <c r="F53" i="5"/>
  <c r="G53" i="5"/>
  <c r="H53" i="5"/>
  <c r="I53" i="5"/>
  <c r="J53" i="5"/>
  <c r="C101" i="5"/>
  <c r="J101" i="5" s="1"/>
  <c r="K101" i="5" s="1"/>
  <c r="C102" i="5"/>
  <c r="J102" i="5" s="1"/>
  <c r="K102" i="5" s="1"/>
  <c r="I102" i="5"/>
  <c r="H102" i="5"/>
  <c r="G102" i="5"/>
  <c r="F102" i="5"/>
  <c r="E102" i="5"/>
  <c r="D102" i="5"/>
  <c r="I101" i="5"/>
  <c r="H101" i="5"/>
  <c r="G101" i="5"/>
  <c r="F101" i="5"/>
  <c r="E101" i="5"/>
  <c r="D101" i="5"/>
  <c r="D69" i="5"/>
  <c r="E69" i="5"/>
  <c r="F69" i="5"/>
  <c r="G69" i="5"/>
  <c r="H69" i="5"/>
  <c r="I69" i="5"/>
  <c r="J69" i="5"/>
  <c r="D83" i="5"/>
  <c r="E83" i="5"/>
  <c r="F83" i="5"/>
  <c r="G83" i="5"/>
  <c r="H83" i="5"/>
  <c r="I83" i="5"/>
  <c r="J83" i="5"/>
  <c r="D24" i="5"/>
  <c r="E24" i="5"/>
  <c r="F24" i="5"/>
  <c r="G24" i="5"/>
  <c r="H24" i="5"/>
  <c r="I24" i="5"/>
  <c r="J24" i="5"/>
  <c r="D28" i="5"/>
  <c r="E28" i="5"/>
  <c r="F28" i="5"/>
  <c r="G28" i="5"/>
  <c r="H28" i="5"/>
  <c r="I28" i="5"/>
  <c r="J28" i="5"/>
  <c r="D32" i="5"/>
  <c r="E32" i="5"/>
  <c r="F32" i="5"/>
  <c r="G32" i="5"/>
  <c r="H32" i="5"/>
  <c r="I32" i="5"/>
  <c r="J32" i="5"/>
  <c r="C33" i="5"/>
  <c r="J78" i="5"/>
  <c r="I78" i="5"/>
  <c r="H78" i="5"/>
  <c r="G78" i="5"/>
  <c r="F78" i="5"/>
  <c r="E78" i="5"/>
  <c r="D78" i="5"/>
  <c r="C63" i="5"/>
  <c r="C62" i="5"/>
  <c r="H61" i="5"/>
  <c r="C61" i="5"/>
  <c r="C60" i="5"/>
  <c r="C46" i="5"/>
  <c r="C45" i="5"/>
  <c r="C44" i="5"/>
  <c r="D84" i="13" l="1"/>
  <c r="H84" i="13" s="1"/>
  <c r="C88" i="13" s="1"/>
  <c r="H87" i="13" s="1"/>
  <c r="D84" i="12"/>
  <c r="H84" i="12" s="1"/>
  <c r="C88" i="12" s="1"/>
  <c r="H87" i="12"/>
  <c r="H87" i="11"/>
  <c r="D84" i="10"/>
  <c r="H84" i="10" s="1"/>
  <c r="C88" i="10" s="1"/>
  <c r="C87" i="10"/>
  <c r="D32" i="9"/>
  <c r="H32" i="9" s="1"/>
  <c r="C86" i="9" s="1"/>
  <c r="D83" i="9"/>
  <c r="H83" i="9" s="1"/>
  <c r="C87" i="9" s="1"/>
  <c r="H86" i="9" s="1"/>
  <c r="K21" i="5"/>
  <c r="K75" i="5"/>
  <c r="K49" i="5"/>
  <c r="K70" i="5"/>
  <c r="K29" i="5"/>
  <c r="J103" i="5"/>
  <c r="K103" i="5" s="1"/>
  <c r="K54" i="5"/>
  <c r="K79" i="5"/>
  <c r="K66" i="5"/>
  <c r="K25" i="5"/>
  <c r="H87" i="10" l="1"/>
  <c r="D84" i="5"/>
  <c r="H84" i="5" s="1"/>
  <c r="C88" i="5" s="1"/>
  <c r="D33" i="5"/>
  <c r="H33" i="5" l="1"/>
  <c r="C87" i="5" s="1"/>
  <c r="H87" i="5" s="1"/>
</calcChain>
</file>

<file path=xl/comments1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2.xml><?xml version="1.0" encoding="utf-8"?>
<comments xmlns="http://schemas.openxmlformats.org/spreadsheetml/2006/main">
  <authors>
    <author xml:space="preserve"> Passerini</author>
  </authors>
  <commentList>
    <comment ref="D2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8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8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8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8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8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8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8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8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8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8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8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3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3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3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3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3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3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8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8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8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8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8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8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8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3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4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5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6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sharedStrings.xml><?xml version="1.0" encoding="utf-8"?>
<sst xmlns="http://schemas.openxmlformats.org/spreadsheetml/2006/main" count="673" uniqueCount="100">
  <si>
    <t>AREA</t>
  </si>
  <si>
    <t>ANNO</t>
  </si>
  <si>
    <t>SERVIZIO</t>
  </si>
  <si>
    <t>DIPENDENTE</t>
  </si>
  <si>
    <t>Categoria</t>
  </si>
  <si>
    <t>Profilo Professionale</t>
  </si>
  <si>
    <t>Esecutore  Collaboratore Ammi.vo</t>
  </si>
  <si>
    <t>Obiettivi assegnati</t>
  </si>
  <si>
    <t>% partecipazione</t>
  </si>
  <si>
    <t>% risultato raggiunto</t>
  </si>
  <si>
    <t>descrizione (processo performante/obiettivo esecutivo)</t>
  </si>
  <si>
    <t>tipologia</t>
  </si>
  <si>
    <t>Orientamento al miglioramento professionale e dell'organizzazione</t>
  </si>
  <si>
    <t xml:space="preserve">Flessibilità nell'affrontare e risolvere i problemi insiti negli obiettivi assunti   </t>
  </si>
  <si>
    <t>Peso attribuito al comportamento</t>
  </si>
  <si>
    <t xml:space="preserve">Relazione e integrazione </t>
  </si>
  <si>
    <t>Innovatività</t>
  </si>
  <si>
    <t>Gestione risorse economiche e/o  strumentali</t>
  </si>
  <si>
    <t>Rapporti  con l’unità operativa di appartenenza</t>
  </si>
  <si>
    <t xml:space="preserve">Capacità di interpretazione dei bisogni e programmazione dei servizi </t>
  </si>
  <si>
    <t>- compiti/obiettivi istituzionali specifici attribuiti al singolo dipendente</t>
  </si>
  <si>
    <t>Osservazioni del valutatore sui risultati:</t>
  </si>
  <si>
    <t>2. Definizione del peso dei tre fattori di valutazione:</t>
  </si>
  <si>
    <t>- compiti/obiettivi istituzionali</t>
  </si>
  <si>
    <t>- compiti/obiettivi istituzionali specifici</t>
  </si>
  <si>
    <t>- peso di ciascun compiti/obiettivi specifici attribuiti al singolo dipendente</t>
  </si>
  <si>
    <t>- peso di ciascun comportamento organizzativo attribuito al singolo dipendente</t>
  </si>
  <si>
    <t xml:space="preserve">considerando che la somma dei pesi attribuiti ai compiti/obiettivi istituzionali, specifici e al comportamento </t>
  </si>
  <si>
    <t>organizzativo è pari a 100</t>
  </si>
  <si>
    <t>3.1 Misurazione della Prestazione conforme all'attesa</t>
  </si>
  <si>
    <t>formule x calcolo (da non toccare)</t>
  </si>
  <si>
    <t>1)</t>
  </si>
  <si>
    <t>2)</t>
  </si>
  <si>
    <t xml:space="preserve"> </t>
  </si>
  <si>
    <t>APPORTO QUALITATIVO E CONCORSO  ALLA PERFORMANCE ORGANIZZATIVA</t>
  </si>
  <si>
    <t>Disponibilità a farsi carico dell'incertezza adattando in modo coerente e funzionale il proprio comportamento</t>
  </si>
  <si>
    <t xml:space="preserve">Saper utilizzare  le proprie capacità intellettuali ed emotive  in modo da superare gli ostacoli </t>
  </si>
  <si>
    <t xml:space="preserve">Costanza dell' impegno nel tempo e nelle prassi di lavoro </t>
  </si>
  <si>
    <t>%  incidenza VALUTAZIONE</t>
  </si>
  <si>
    <t>COMPORTAMENTI PROFESSIONALI</t>
  </si>
  <si>
    <t>VALUTAZIONE COMPORTAMENTI PROFESSIONALI</t>
  </si>
  <si>
    <t>Iniziativa e propositività</t>
  </si>
  <si>
    <t>Partecipazione alla vita organizzativa</t>
  </si>
  <si>
    <t>Capacità di lavorare in team</t>
  </si>
  <si>
    <t>Autonomia e capacità di risolvere i problemi</t>
  </si>
  <si>
    <t>Capacità di cogliere le opportunità delle innovazioni tecnologiche</t>
  </si>
  <si>
    <t xml:space="preserve"> Orientamento alla qualità dei servizi </t>
  </si>
  <si>
    <t>Comprensione e rimozione delle cause degli scostamenti dagli standard di servizio  rispettando i criteri quali-quantitativi</t>
  </si>
  <si>
    <t>Valutazione della regolare presenza in servizio nel tempo di lavoro in termini cognitivi, relazionali e fisici</t>
  </si>
  <si>
    <t>Concorso nella definizione dei piani e flussi di lavoro all’interno dell’unità di appartenenza e disponibilità alla temporanea variazione degli stessi in ragione di eventi non programmati che li influenzano</t>
  </si>
  <si>
    <t>Capacità di interpretare  i fenomeni, il contesto di riferimento e l’ambiente in cui è esplicata la prestazione lavorativa ed orientare coerentemente il proprio comportamento</t>
  </si>
  <si>
    <t>Livello delle conoscenze rispetto alla posizione ricoperta</t>
  </si>
  <si>
    <t>VALUTAZIONE APPORTO ALLA PERFORMANCE ORGANIZZATIVA</t>
  </si>
  <si>
    <t>ESITO VALUTAZIONE OBIETTIVI</t>
  </si>
  <si>
    <t>ESITO COMPLESSIVO:</t>
  </si>
  <si>
    <t>ESITO VALUTAZIONE COMPORTAMENTI</t>
  </si>
  <si>
    <t>Area</t>
  </si>
  <si>
    <t>NB: da compilare a cura del valutatore  se la valutazione sui comportamenti professionali è inferiore a 4, integrando con specifiche osservazioni sulle prestazioni non adeguate</t>
  </si>
  <si>
    <t>NB: da compilare a cura del valutatore  se la valutazione sugli obiettivi di performance organizzativa è inferiore a 4, integrando con specifiche osservazioni sulle prestazioni non adeguate</t>
  </si>
  <si>
    <t>Gestione attenta ed efficiente  delle risorse economiche e strumentali affidate</t>
  </si>
  <si>
    <t>Cura della propria immagine e delle attrezzature assegnate</t>
  </si>
  <si>
    <t>Precisione nell’applicazione delle regole che disciplinano le attività e le procedure comprese le azioni previste nel Codice di comportamento</t>
  </si>
  <si>
    <t>Operai</t>
  </si>
  <si>
    <t xml:space="preserve">Motivazione </t>
  </si>
  <si>
    <t xml:space="preserve">Livello di crescita delle competenze proprie </t>
  </si>
  <si>
    <t>Comunicazione e capacità relazionale con i  colleghi e i superiori</t>
  </si>
  <si>
    <t>Rispetto dei tempi delle attività programmate</t>
  </si>
  <si>
    <t>Livello del gradimento da parte degli utenti ricavato da segnalazioni, reclami o rilevazione di customer</t>
  </si>
  <si>
    <t>Perseveranza di impegno qualitativo (prassi di lavoro)</t>
  </si>
  <si>
    <t>Perseveranza di impegno quantitativo(tempo di lavoro)</t>
  </si>
  <si>
    <t xml:space="preserve">TECNICA E TECNICO MANUTENTIVA </t>
  </si>
  <si>
    <t>Ragioneria - Segreteria - Tributi</t>
  </si>
  <si>
    <t>LINDA PERISSINOTTO</t>
  </si>
  <si>
    <t>B4</t>
  </si>
  <si>
    <t>Collaboratore Amm.vo</t>
  </si>
  <si>
    <t>VERIFICA STATO DI AGGIORNAMENTO DEI PROPRI DOCUMENTI DI PROGRAMMAZIONE ( PIANO ANTICORRUZIONE, PIANO AZIONI POSITIVE, PIANO TRIENNALE FABBISOGNO DEL PERSONALE )</t>
  </si>
  <si>
    <t>ADEGUAMENTO CODICE DI COMPORTAMENTO ALLA DISCIPLINA VIGENTE</t>
  </si>
  <si>
    <t>ATTUAZIONE MISURE ANTICORRUZIONE</t>
  </si>
  <si>
    <t>Tecnico</t>
  </si>
  <si>
    <t>BENEDETTA BERGAMINI</t>
  </si>
  <si>
    <t>C1</t>
  </si>
  <si>
    <t>Istruttore amm.vo</t>
  </si>
  <si>
    <t>GESTIONE DI LAVORI COLLEGATI AI CONTRIBUTI DEI COMUNI DI CONFINE</t>
  </si>
  <si>
    <t>Area scolastica</t>
  </si>
  <si>
    <t>MARIARITA MICHELETTI</t>
  </si>
  <si>
    <t>A6</t>
  </si>
  <si>
    <t>Collaboratore</t>
  </si>
  <si>
    <t>Vigilanza</t>
  </si>
  <si>
    <t>DENIS POLPETTA</t>
  </si>
  <si>
    <t>Agente Polizia Locale</t>
  </si>
  <si>
    <t>SORVEGLIANZA SUL TERRITORIO DEL RISPETTO DELLE NORME ANTICOVID-19</t>
  </si>
  <si>
    <t>PRE SCUOLA ASILO NIDO</t>
  </si>
  <si>
    <t>Servizio tecnico</t>
  </si>
  <si>
    <t>SIMONE STEFANI</t>
  </si>
  <si>
    <t>B5</t>
  </si>
  <si>
    <t>MONITORAGGIO DEL PARCO AUTOMEZZI COMUNALI AI FINI COVID-19</t>
  </si>
  <si>
    <t xml:space="preserve">Servizio tecnico </t>
  </si>
  <si>
    <t>TIRITAN ENRICO</t>
  </si>
  <si>
    <t>B3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</si>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</sst>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8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2"/>
      <name val="Tahoma"/>
      <family val="2"/>
    </font>
    <font>
      <i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i/>
      <sz val="9"/>
      <name val="Tahoma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Tahoma"/>
      <family val="2"/>
    </font>
    <font>
      <sz val="8"/>
      <name val="Terminal"/>
      <family val="3"/>
      <charset val="255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8"/>
      <name val="Tahoma"/>
      <family val="2"/>
    </font>
    <font>
      <b/>
      <i/>
      <sz val="11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b/>
      <i/>
      <sz val="9"/>
      <name val="Tahoma"/>
      <family val="2"/>
    </font>
    <font>
      <b/>
      <i/>
      <sz val="8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0625">
        <bgColor theme="8" tint="0.79998168889431442"/>
      </patternFill>
    </fill>
    <fill>
      <patternFill patternType="solid">
        <fgColor rgb="FFDAEEF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86">
    <xf numFmtId="0" fontId="0" fillId="0" borderId="0" xfId="0"/>
    <xf numFmtId="0" fontId="2" fillId="0" borderId="1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1" xfId="0" applyFont="1" applyBorder="1"/>
    <xf numFmtId="0" fontId="7" fillId="0" borderId="0" xfId="0" applyFont="1" applyAlignment="1">
      <alignment horizontal="right"/>
    </xf>
    <xf numFmtId="0" fontId="2" fillId="0" borderId="2" xfId="0" applyFont="1" applyBorder="1"/>
    <xf numFmtId="0" fontId="9" fillId="0" borderId="0" xfId="0" applyFont="1"/>
    <xf numFmtId="0" fontId="6" fillId="0" borderId="2" xfId="0" applyFont="1" applyBorder="1"/>
    <xf numFmtId="0" fontId="4" fillId="0" borderId="0" xfId="0" applyFont="1"/>
    <xf numFmtId="0" fontId="6" fillId="0" borderId="3" xfId="0" applyFont="1" applyBorder="1" applyAlignment="1">
      <alignment horizontal="left"/>
    </xf>
    <xf numFmtId="0" fontId="12" fillId="0" borderId="0" xfId="0" applyFont="1"/>
    <xf numFmtId="0" fontId="15" fillId="0" borderId="0" xfId="0" applyFont="1"/>
    <xf numFmtId="0" fontId="16" fillId="0" borderId="9" xfId="0" applyFont="1" applyBorder="1" applyAlignment="1">
      <alignment wrapText="1"/>
    </xf>
    <xf numFmtId="0" fontId="15" fillId="2" borderId="0" xfId="0" applyFont="1" applyFill="1"/>
    <xf numFmtId="49" fontId="0" fillId="0" borderId="0" xfId="0" applyNumberFormat="1"/>
    <xf numFmtId="0" fontId="14" fillId="0" borderId="0" xfId="0" applyFont="1"/>
    <xf numFmtId="0" fontId="3" fillId="0" borderId="0" xfId="0" applyFont="1"/>
    <xf numFmtId="0" fontId="0" fillId="0" borderId="21" xfId="0" applyBorder="1" applyAlignment="1">
      <alignment horizontal="right"/>
    </xf>
    <xf numFmtId="0" fontId="18" fillId="3" borderId="26" xfId="0" applyFont="1" applyFill="1" applyBorder="1"/>
    <xf numFmtId="0" fontId="18" fillId="3" borderId="27" xfId="0" applyFont="1" applyFill="1" applyBorder="1"/>
    <xf numFmtId="0" fontId="18" fillId="3" borderId="28" xfId="0" applyFont="1" applyFill="1" applyBorder="1"/>
    <xf numFmtId="10" fontId="0" fillId="0" borderId="25" xfId="0" applyNumberFormat="1" applyBorder="1"/>
    <xf numFmtId="10" fontId="5" fillId="0" borderId="0" xfId="0" applyNumberFormat="1" applyFont="1" applyAlignment="1">
      <alignment vertical="center" wrapText="1"/>
    </xf>
    <xf numFmtId="0" fontId="18" fillId="3" borderId="26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19" xfId="0" applyBorder="1"/>
    <xf numFmtId="0" fontId="0" fillId="0" borderId="14" xfId="0" applyBorder="1"/>
    <xf numFmtId="10" fontId="0" fillId="0" borderId="22" xfId="0" applyNumberFormat="1" applyBorder="1"/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1" fillId="9" borderId="15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23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10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/>
    </xf>
    <xf numFmtId="0" fontId="13" fillId="0" borderId="21" xfId="0" applyFont="1" applyBorder="1" applyAlignment="1">
      <alignment horizontal="center" wrapText="1"/>
    </xf>
    <xf numFmtId="0" fontId="0" fillId="0" borderId="25" xfId="0" applyBorder="1"/>
    <xf numFmtId="0" fontId="13" fillId="0" borderId="19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0" fillId="0" borderId="22" xfId="0" applyBorder="1"/>
    <xf numFmtId="0" fontId="10" fillId="8" borderId="30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3" fillId="7" borderId="0" xfId="0" applyFont="1" applyFill="1"/>
    <xf numFmtId="0" fontId="6" fillId="0" borderId="4" xfId="0" applyFont="1" applyBorder="1"/>
    <xf numFmtId="0" fontId="2" fillId="0" borderId="32" xfId="0" applyFont="1" applyBorder="1"/>
    <xf numFmtId="0" fontId="6" fillId="0" borderId="32" xfId="0" applyFont="1" applyBorder="1"/>
    <xf numFmtId="0" fontId="6" fillId="0" borderId="6" xfId="0" applyFont="1" applyBorder="1" applyAlignment="1">
      <alignment horizontal="left"/>
    </xf>
    <xf numFmtId="0" fontId="2" fillId="0" borderId="33" xfId="0" applyFont="1" applyBorder="1"/>
    <xf numFmtId="0" fontId="5" fillId="0" borderId="27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>
      <alignment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2" fontId="10" fillId="11" borderId="11" xfId="0" applyNumberFormat="1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10" fontId="22" fillId="0" borderId="12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0" fontId="26" fillId="0" borderId="23" xfId="2" applyNumberFormat="1" applyFont="1" applyFill="1" applyBorder="1" applyAlignment="1">
      <alignment horizontal="center" vertical="center"/>
    </xf>
    <xf numFmtId="10" fontId="26" fillId="0" borderId="18" xfId="2" applyNumberFormat="1" applyFont="1" applyFill="1" applyBorder="1" applyAlignment="1">
      <alignment horizontal="center" vertical="center"/>
    </xf>
    <xf numFmtId="10" fontId="26" fillId="0" borderId="24" xfId="2" applyNumberFormat="1" applyFont="1" applyFill="1" applyBorder="1" applyAlignment="1">
      <alignment horizontal="center" vertical="center"/>
    </xf>
    <xf numFmtId="10" fontId="26" fillId="0" borderId="19" xfId="2" applyNumberFormat="1" applyFont="1" applyFill="1" applyBorder="1" applyAlignment="1">
      <alignment horizontal="center" vertical="center"/>
    </xf>
    <xf numFmtId="10" fontId="26" fillId="0" borderId="14" xfId="2" applyNumberFormat="1" applyFont="1" applyFill="1" applyBorder="1" applyAlignment="1">
      <alignment horizontal="center" vertical="center"/>
    </xf>
    <xf numFmtId="10" fontId="26" fillId="0" borderId="22" xfId="2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0" fontId="10" fillId="0" borderId="12" xfId="0" applyNumberFormat="1" applyFont="1" applyBorder="1" applyAlignment="1">
      <alignment horizontal="center" vertical="center"/>
    </xf>
    <xf numFmtId="10" fontId="10" fillId="0" borderId="11" xfId="0" applyNumberFormat="1" applyFont="1" applyBorder="1" applyAlignment="1">
      <alignment horizontal="center" vertical="center"/>
    </xf>
    <xf numFmtId="9" fontId="28" fillId="0" borderId="10" xfId="1" applyFont="1" applyFill="1" applyBorder="1" applyAlignment="1">
      <alignment horizontal="center" vertical="center" wrapText="1"/>
    </xf>
    <xf numFmtId="9" fontId="29" fillId="0" borderId="12" xfId="1" applyFont="1" applyFill="1" applyBorder="1" applyAlignment="1">
      <alignment horizontal="center" vertical="center" wrapText="1"/>
    </xf>
    <xf numFmtId="9" fontId="29" fillId="0" borderId="11" xfId="1" applyFont="1" applyFill="1" applyBorder="1" applyAlignment="1">
      <alignment horizontal="center" vertical="center" wrapText="1"/>
    </xf>
    <xf numFmtId="10" fontId="22" fillId="8" borderId="23" xfId="0" applyNumberFormat="1" applyFont="1" applyFill="1" applyBorder="1" applyAlignment="1">
      <alignment horizontal="center" vertical="center"/>
    </xf>
    <xf numFmtId="10" fontId="22" fillId="8" borderId="18" xfId="0" applyNumberFormat="1" applyFont="1" applyFill="1" applyBorder="1" applyAlignment="1">
      <alignment horizontal="center" vertical="center"/>
    </xf>
    <xf numFmtId="10" fontId="22" fillId="8" borderId="24" xfId="0" applyNumberFormat="1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1" fillId="0" borderId="13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/>
    </xf>
    <xf numFmtId="10" fontId="10" fillId="11" borderId="12" xfId="0" applyNumberFormat="1" applyFont="1" applyFill="1" applyBorder="1" applyAlignment="1">
      <alignment horizontal="center" vertical="center"/>
    </xf>
    <xf numFmtId="10" fontId="10" fillId="11" borderId="11" xfId="0" applyNumberFormat="1" applyFont="1" applyFill="1" applyBorder="1" applyAlignment="1">
      <alignment horizontal="center" vertical="center"/>
    </xf>
    <xf numFmtId="9" fontId="28" fillId="11" borderId="10" xfId="1" applyFont="1" applyFill="1" applyBorder="1" applyAlignment="1">
      <alignment horizontal="center" vertical="center" wrapText="1"/>
    </xf>
    <xf numFmtId="9" fontId="29" fillId="11" borderId="12" xfId="1" applyFont="1" applyFill="1" applyBorder="1" applyAlignment="1">
      <alignment horizontal="center" vertical="center" wrapText="1"/>
    </xf>
    <xf numFmtId="9" fontId="29" fillId="11" borderId="11" xfId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9" fontId="14" fillId="0" borderId="7" xfId="0" applyNumberFormat="1" applyFont="1" applyBorder="1" applyAlignment="1">
      <alignment horizontal="center" wrapText="1"/>
    </xf>
    <xf numFmtId="0" fontId="10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9" fontId="14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9" fontId="14" fillId="0" borderId="1" xfId="0" applyNumberFormat="1" applyFont="1" applyBorder="1" applyAlignment="1">
      <alignment horizontal="center" wrapText="1"/>
    </xf>
    <xf numFmtId="0" fontId="10" fillId="8" borderId="1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1" fillId="8" borderId="38" xfId="0" applyFont="1" applyFill="1" applyBorder="1" applyAlignment="1">
      <alignment horizontal="center" vertical="center" wrapText="1"/>
    </xf>
    <xf numFmtId="0" fontId="11" fillId="8" borderId="39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9" fontId="13" fillId="0" borderId="1" xfId="0" applyNumberFormat="1" applyFont="1" applyBorder="1" applyAlignment="1">
      <alignment horizontal="center" wrapText="1"/>
    </xf>
    <xf numFmtId="0" fontId="10" fillId="11" borderId="1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4" fillId="7" borderId="4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</cellXfs>
  <cellStyles count="3">
    <cellStyle name="Normale" xfId="0" builtinId="0"/>
    <cellStyle name="Percentuale" xfId="1" builtinId="5"/>
    <cellStyle name="Percentuale 2" xfId="2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view="pageLayout" topLeftCell="B85" zoomScale="50" zoomScaleNormal="140" zoomScaleSheetLayoutView="91" zoomScalePageLayoutView="50" workbookViewId="0">
      <selection activeCell="M49" sqref="M49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82" t="s">
        <v>56</v>
      </c>
      <c r="D1" s="182"/>
      <c r="E1" s="182"/>
      <c r="F1" s="182"/>
      <c r="G1" s="2"/>
      <c r="H1" s="140" t="s">
        <v>1</v>
      </c>
      <c r="I1" s="141"/>
      <c r="J1" s="141"/>
    </row>
    <row r="2" spans="1:12" ht="15" customHeight="1" x14ac:dyDescent="0.2">
      <c r="B2" s="4" t="s">
        <v>2</v>
      </c>
      <c r="C2" s="142" t="s">
        <v>71</v>
      </c>
      <c r="D2" s="143"/>
      <c r="E2" s="143"/>
      <c r="F2" s="144"/>
      <c r="G2" s="5"/>
      <c r="H2" s="119">
        <v>2022</v>
      </c>
      <c r="I2" s="120"/>
      <c r="J2" s="121"/>
    </row>
    <row r="3" spans="1:12" ht="15" x14ac:dyDescent="0.2">
      <c r="B3" s="6" t="s">
        <v>3</v>
      </c>
      <c r="C3" s="183" t="s">
        <v>72</v>
      </c>
      <c r="D3" s="183"/>
      <c r="E3" s="183"/>
      <c r="F3" s="183"/>
      <c r="G3" s="7"/>
      <c r="H3" s="122"/>
      <c r="I3" s="123"/>
      <c r="J3" s="124"/>
    </row>
    <row r="4" spans="1:12" ht="15" x14ac:dyDescent="0.2">
      <c r="B4" s="8" t="s">
        <v>4</v>
      </c>
      <c r="C4" s="126" t="s">
        <v>73</v>
      </c>
      <c r="D4" s="126"/>
      <c r="E4" s="126"/>
      <c r="F4" s="126"/>
      <c r="G4" s="7"/>
      <c r="H4" s="7"/>
      <c r="I4" s="7"/>
      <c r="J4" s="9"/>
    </row>
    <row r="5" spans="1:12" ht="15.75" thickBot="1" x14ac:dyDescent="0.25">
      <c r="B5" s="10" t="s">
        <v>5</v>
      </c>
      <c r="C5" s="171" t="s">
        <v>74</v>
      </c>
      <c r="D5" s="171"/>
      <c r="E5" s="171"/>
      <c r="F5" s="171"/>
      <c r="G5" s="7"/>
      <c r="H5" s="7"/>
      <c r="I5" s="7"/>
      <c r="J5" s="7"/>
    </row>
    <row r="6" spans="1:12" ht="20.25" customHeight="1" x14ac:dyDescent="0.2">
      <c r="B6" s="172" t="s">
        <v>7</v>
      </c>
      <c r="C6" s="173"/>
      <c r="D6" s="173"/>
      <c r="E6" s="173"/>
      <c r="F6" s="173"/>
      <c r="G6" s="174" t="s">
        <v>8</v>
      </c>
      <c r="H6" s="174"/>
      <c r="I6" s="174" t="s">
        <v>9</v>
      </c>
      <c r="J6" s="175"/>
    </row>
    <row r="7" spans="1:12" s="11" customFormat="1" ht="12.75" customHeight="1" x14ac:dyDescent="0.2">
      <c r="B7" s="176" t="s">
        <v>10</v>
      </c>
      <c r="C7" s="177"/>
      <c r="D7" s="178" t="s">
        <v>11</v>
      </c>
      <c r="E7" s="177"/>
      <c r="F7" s="177"/>
      <c r="G7" s="179"/>
      <c r="H7" s="179"/>
      <c r="I7" s="180"/>
      <c r="J7" s="181"/>
      <c r="L7" s="3"/>
    </row>
    <row r="8" spans="1:12" ht="38.25" customHeight="1" x14ac:dyDescent="0.2">
      <c r="B8" s="164" t="s">
        <v>75</v>
      </c>
      <c r="C8" s="165"/>
      <c r="D8" s="165"/>
      <c r="E8" s="165"/>
      <c r="F8" s="165"/>
      <c r="G8" s="166">
        <v>1</v>
      </c>
      <c r="H8" s="166"/>
      <c r="I8" s="169">
        <v>85</v>
      </c>
      <c r="J8" s="170"/>
    </row>
    <row r="9" spans="1:12" x14ac:dyDescent="0.2">
      <c r="B9" s="164" t="s">
        <v>76</v>
      </c>
      <c r="C9" s="165"/>
      <c r="D9" s="165"/>
      <c r="E9" s="165"/>
      <c r="F9" s="165"/>
      <c r="G9" s="166">
        <v>1</v>
      </c>
      <c r="H9" s="166"/>
      <c r="I9" s="167">
        <v>95</v>
      </c>
      <c r="J9" s="168"/>
    </row>
    <row r="10" spans="1:12" x14ac:dyDescent="0.2">
      <c r="B10" s="164" t="s">
        <v>77</v>
      </c>
      <c r="C10" s="165"/>
      <c r="D10" s="165"/>
      <c r="E10" s="165"/>
      <c r="F10" s="165"/>
      <c r="G10" s="166">
        <v>1</v>
      </c>
      <c r="H10" s="166"/>
      <c r="I10" s="167">
        <v>90</v>
      </c>
      <c r="J10" s="168"/>
    </row>
    <row r="11" spans="1:12" x14ac:dyDescent="0.2">
      <c r="B11" s="164"/>
      <c r="C11" s="165"/>
      <c r="D11" s="165"/>
      <c r="E11" s="165"/>
      <c r="F11" s="165"/>
      <c r="G11" s="166"/>
      <c r="H11" s="166"/>
      <c r="I11" s="167"/>
      <c r="J11" s="168"/>
    </row>
    <row r="12" spans="1:12" x14ac:dyDescent="0.2">
      <c r="B12" s="164"/>
      <c r="C12" s="165"/>
      <c r="D12" s="165"/>
      <c r="E12" s="165"/>
      <c r="F12" s="165"/>
      <c r="G12" s="166"/>
      <c r="H12" s="166"/>
      <c r="I12" s="167"/>
      <c r="J12" s="168"/>
    </row>
    <row r="13" spans="1:12" x14ac:dyDescent="0.2">
      <c r="B13" s="164"/>
      <c r="C13" s="165"/>
      <c r="D13" s="165"/>
      <c r="E13" s="165"/>
      <c r="F13" s="165"/>
      <c r="G13" s="166"/>
      <c r="H13" s="166"/>
      <c r="I13" s="167"/>
      <c r="J13" s="168"/>
    </row>
    <row r="14" spans="1:12" x14ac:dyDescent="0.2">
      <c r="B14" s="164"/>
      <c r="C14" s="165"/>
      <c r="D14" s="165"/>
      <c r="E14" s="165"/>
      <c r="F14" s="165"/>
      <c r="G14" s="166"/>
      <c r="H14" s="166"/>
      <c r="I14" s="167"/>
      <c r="J14" s="168"/>
    </row>
    <row r="15" spans="1:12" x14ac:dyDescent="0.2">
      <c r="A15" s="12"/>
      <c r="B15" s="164"/>
      <c r="C15" s="165"/>
      <c r="D15" s="165"/>
      <c r="E15" s="165"/>
      <c r="F15" s="165"/>
      <c r="G15" s="166"/>
      <c r="H15" s="166"/>
      <c r="I15" s="167"/>
      <c r="J15" s="168"/>
    </row>
    <row r="16" spans="1:12" x14ac:dyDescent="0.2">
      <c r="A16" s="12"/>
      <c r="B16" s="164"/>
      <c r="C16" s="165"/>
      <c r="D16" s="165"/>
      <c r="E16" s="165"/>
      <c r="F16" s="165"/>
      <c r="G16" s="166"/>
      <c r="H16" s="166"/>
      <c r="I16" s="167"/>
      <c r="J16" s="168"/>
    </row>
    <row r="17" spans="1:11" x14ac:dyDescent="0.2">
      <c r="A17" s="12"/>
      <c r="B17" s="164"/>
      <c r="C17" s="165"/>
      <c r="D17" s="165"/>
      <c r="E17" s="165"/>
      <c r="F17" s="165"/>
      <c r="G17" s="166"/>
      <c r="H17" s="166"/>
      <c r="I17" s="167"/>
      <c r="J17" s="168"/>
    </row>
    <row r="18" spans="1:11" ht="13.5" thickBot="1" x14ac:dyDescent="0.25">
      <c r="A18" s="12"/>
      <c r="B18" s="155"/>
      <c r="C18" s="156"/>
      <c r="D18" s="156"/>
      <c r="E18" s="156"/>
      <c r="F18" s="156"/>
      <c r="G18" s="157"/>
      <c r="H18" s="157"/>
      <c r="I18" s="158"/>
      <c r="J18" s="159"/>
    </row>
    <row r="19" spans="1:11" ht="13.5" thickBot="1" x14ac:dyDescent="0.25">
      <c r="A19" s="12"/>
      <c r="B19" s="160"/>
      <c r="C19" s="161"/>
      <c r="D19" s="160"/>
      <c r="E19" s="160"/>
      <c r="F19" s="160"/>
      <c r="G19" s="162"/>
      <c r="H19" s="162"/>
      <c r="I19" s="163"/>
      <c r="J19" s="163"/>
    </row>
    <row r="20" spans="1:11" ht="35.25" customHeight="1" thickBot="1" x14ac:dyDescent="0.25">
      <c r="A20" s="13"/>
      <c r="B20" s="80" t="s">
        <v>34</v>
      </c>
      <c r="C20" s="81" t="s">
        <v>14</v>
      </c>
      <c r="D20" s="150" t="s">
        <v>38</v>
      </c>
      <c r="E20" s="150"/>
      <c r="F20" s="150"/>
      <c r="G20" s="151"/>
      <c r="H20" s="152">
        <v>0.51</v>
      </c>
      <c r="I20" s="153"/>
      <c r="J20" s="154"/>
    </row>
    <row r="21" spans="1:11" ht="35.25" customHeight="1" thickBot="1" x14ac:dyDescent="0.25">
      <c r="A21" s="13"/>
      <c r="B21" s="82" t="s">
        <v>12</v>
      </c>
      <c r="C21" s="83">
        <v>8</v>
      </c>
      <c r="D21" s="36">
        <v>1</v>
      </c>
      <c r="E21" s="36">
        <v>2</v>
      </c>
      <c r="F21" s="36">
        <v>3</v>
      </c>
      <c r="G21" s="37">
        <v>4</v>
      </c>
      <c r="H21" s="84">
        <v>5</v>
      </c>
      <c r="I21" s="84">
        <v>6</v>
      </c>
      <c r="J21" s="84">
        <v>7</v>
      </c>
      <c r="K21" s="85">
        <f>SUM(D24:J24)/2</f>
        <v>7</v>
      </c>
    </row>
    <row r="22" spans="1:11" ht="35.25" customHeight="1" x14ac:dyDescent="0.2">
      <c r="A22" s="13"/>
      <c r="B22" s="97" t="s">
        <v>63</v>
      </c>
      <c r="C22" s="97"/>
      <c r="D22" s="31"/>
      <c r="E22" s="31"/>
      <c r="F22" s="31"/>
      <c r="G22" s="32"/>
      <c r="H22" s="29" t="s">
        <v>33</v>
      </c>
      <c r="I22" s="29"/>
      <c r="J22" s="29" t="s">
        <v>99</v>
      </c>
    </row>
    <row r="23" spans="1:11" ht="35.25" customHeight="1" thickBot="1" x14ac:dyDescent="0.25">
      <c r="A23" s="13"/>
      <c r="B23" s="97" t="s">
        <v>64</v>
      </c>
      <c r="C23" s="97"/>
      <c r="D23" s="31"/>
      <c r="E23" s="31"/>
      <c r="F23" s="31"/>
      <c r="G23" s="32"/>
      <c r="H23" s="29"/>
      <c r="I23" s="29"/>
      <c r="J23" s="29" t="s">
        <v>99</v>
      </c>
    </row>
    <row r="24" spans="1:11" ht="35.25" hidden="1" customHeight="1" thickBot="1" x14ac:dyDescent="0.25">
      <c r="A24" s="13"/>
      <c r="B24" s="147"/>
      <c r="C24" s="147"/>
      <c r="D24" s="33">
        <f>((IF(D22="X",D21,"0")+(IF(D23="X",D21,"0"))))</f>
        <v>0</v>
      </c>
      <c r="E24" s="33">
        <f t="shared" ref="E24:J24" si="0">((IF(E22="X",E21,"0")+(IF(E23="X",E21,"0"))))</f>
        <v>0</v>
      </c>
      <c r="F24" s="33">
        <f t="shared" si="0"/>
        <v>0</v>
      </c>
      <c r="G24" s="34">
        <f t="shared" si="0"/>
        <v>0</v>
      </c>
      <c r="H24" s="68">
        <f t="shared" si="0"/>
        <v>0</v>
      </c>
      <c r="I24" s="68">
        <f t="shared" si="0"/>
        <v>0</v>
      </c>
      <c r="J24" s="68">
        <f t="shared" si="0"/>
        <v>14</v>
      </c>
    </row>
    <row r="25" spans="1:11" ht="35.25" customHeight="1" thickBot="1" x14ac:dyDescent="0.25">
      <c r="A25" s="13"/>
      <c r="B25" s="86" t="s">
        <v>13</v>
      </c>
      <c r="C25" s="87">
        <v>13</v>
      </c>
      <c r="D25" s="36">
        <v>1</v>
      </c>
      <c r="E25" s="36">
        <v>2</v>
      </c>
      <c r="F25" s="36">
        <v>3</v>
      </c>
      <c r="G25" s="37">
        <v>4</v>
      </c>
      <c r="H25" s="84">
        <v>5</v>
      </c>
      <c r="I25" s="84">
        <v>6</v>
      </c>
      <c r="J25" s="84">
        <v>7</v>
      </c>
      <c r="K25" s="85">
        <f>SUM(D28:J28)/2</f>
        <v>7</v>
      </c>
    </row>
    <row r="26" spans="1:11" ht="35.25" customHeight="1" x14ac:dyDescent="0.2">
      <c r="A26" s="13"/>
      <c r="B26" s="97" t="s">
        <v>35</v>
      </c>
      <c r="C26" s="97"/>
      <c r="D26" s="31"/>
      <c r="E26" s="31"/>
      <c r="F26" s="31"/>
      <c r="G26" s="32"/>
      <c r="H26" s="29"/>
      <c r="I26" s="29"/>
      <c r="J26" s="29" t="s">
        <v>99</v>
      </c>
    </row>
    <row r="27" spans="1:11" ht="35.25" customHeight="1" thickBot="1" x14ac:dyDescent="0.25">
      <c r="A27" s="13"/>
      <c r="B27" s="97" t="s">
        <v>36</v>
      </c>
      <c r="C27" s="97"/>
      <c r="D27" s="31"/>
      <c r="E27" s="31"/>
      <c r="F27" s="31"/>
      <c r="G27" s="32"/>
      <c r="H27" s="29"/>
      <c r="I27" s="29"/>
      <c r="J27" s="29" t="s">
        <v>99</v>
      </c>
    </row>
    <row r="28" spans="1:11" ht="35.25" hidden="1" customHeight="1" x14ac:dyDescent="0.2">
      <c r="A28" s="13"/>
      <c r="B28" s="147"/>
      <c r="C28" s="147"/>
      <c r="D28" s="33">
        <f>((IF(D26="X",D25,"0")+(IF(D27="X",D25,"0"))))</f>
        <v>0</v>
      </c>
      <c r="E28" s="33">
        <f t="shared" ref="E28:J28" si="1">((IF(E26="X",E25,"0")+(IF(E27="X",E25,"0"))))</f>
        <v>0</v>
      </c>
      <c r="F28" s="33">
        <f t="shared" si="1"/>
        <v>0</v>
      </c>
      <c r="G28" s="34">
        <f t="shared" si="1"/>
        <v>0</v>
      </c>
      <c r="H28" s="68">
        <f t="shared" si="1"/>
        <v>0</v>
      </c>
      <c r="I28" s="68">
        <f t="shared" si="1"/>
        <v>0</v>
      </c>
      <c r="J28" s="68">
        <f t="shared" si="1"/>
        <v>14</v>
      </c>
    </row>
    <row r="29" spans="1:11" ht="35.25" customHeight="1" thickBot="1" x14ac:dyDescent="0.25">
      <c r="A29" s="13"/>
      <c r="B29" s="86" t="s">
        <v>37</v>
      </c>
      <c r="C29" s="87">
        <v>30</v>
      </c>
      <c r="D29" s="36">
        <v>1</v>
      </c>
      <c r="E29" s="36">
        <v>2</v>
      </c>
      <c r="F29" s="36">
        <v>3</v>
      </c>
      <c r="G29" s="37">
        <v>4</v>
      </c>
      <c r="H29" s="84">
        <v>5</v>
      </c>
      <c r="I29" s="84">
        <v>6</v>
      </c>
      <c r="J29" s="84">
        <v>7</v>
      </c>
      <c r="K29" s="85">
        <f>SUM(D32:J32)/2</f>
        <v>7</v>
      </c>
    </row>
    <row r="30" spans="1:11" ht="35.25" customHeight="1" x14ac:dyDescent="0.2">
      <c r="A30" s="13"/>
      <c r="B30" s="97" t="s">
        <v>68</v>
      </c>
      <c r="C30" s="97"/>
      <c r="D30" s="31"/>
      <c r="E30" s="31"/>
      <c r="F30" s="31"/>
      <c r="G30" s="32"/>
      <c r="H30" s="29"/>
      <c r="I30" s="29"/>
      <c r="J30" s="29" t="s">
        <v>99</v>
      </c>
    </row>
    <row r="31" spans="1:11" ht="35.25" customHeight="1" thickBot="1" x14ac:dyDescent="0.25">
      <c r="A31" s="13"/>
      <c r="B31" s="97" t="s">
        <v>69</v>
      </c>
      <c r="C31" s="97"/>
      <c r="D31" s="31"/>
      <c r="E31" s="31"/>
      <c r="F31" s="31"/>
      <c r="G31" s="32"/>
      <c r="H31" s="29"/>
      <c r="I31" s="29"/>
      <c r="J31" s="29" t="s">
        <v>99</v>
      </c>
    </row>
    <row r="32" spans="1:11" ht="35.25" hidden="1" customHeight="1" thickBot="1" x14ac:dyDescent="0.25">
      <c r="A32" s="13"/>
      <c r="B32" s="98"/>
      <c r="C32" s="98"/>
      <c r="D32" s="69">
        <f>((IF(D30="X",D29,"0")+(IF(D31="X",D29,"0"))))</f>
        <v>0</v>
      </c>
      <c r="E32" s="69">
        <f t="shared" ref="E32:J32" si="2">((IF(E30="X",E29,"0")+(IF(E31="X",E29,"0"))))</f>
        <v>0</v>
      </c>
      <c r="F32" s="69">
        <f t="shared" si="2"/>
        <v>0</v>
      </c>
      <c r="G32" s="69">
        <f t="shared" si="2"/>
        <v>0</v>
      </c>
      <c r="H32" s="69">
        <f t="shared" si="2"/>
        <v>0</v>
      </c>
      <c r="I32" s="69">
        <f t="shared" si="2"/>
        <v>0</v>
      </c>
      <c r="J32" s="69">
        <f t="shared" si="2"/>
        <v>14</v>
      </c>
    </row>
    <row r="33" spans="1:11" s="17" customFormat="1" ht="45" customHeight="1" thickBot="1" x14ac:dyDescent="0.25">
      <c r="B33" s="55" t="s">
        <v>52</v>
      </c>
      <c r="C33" s="56">
        <f>C29+C25+C21</f>
        <v>51</v>
      </c>
      <c r="D33" s="148">
        <f>(K21*C21)+(K25*C25)+(K29*C29)</f>
        <v>357</v>
      </c>
      <c r="E33" s="149"/>
      <c r="F33" s="149"/>
      <c r="G33" s="149"/>
      <c r="H33" s="135">
        <f>D33/(C33*7)</f>
        <v>1</v>
      </c>
      <c r="I33" s="136"/>
      <c r="J33" s="136"/>
      <c r="K33" s="137"/>
    </row>
    <row r="34" spans="1:11" s="57" customFormat="1" ht="13.5" thickBot="1" x14ac:dyDescent="0.25">
      <c r="B34" s="88" t="s">
        <v>21</v>
      </c>
      <c r="C34" s="89"/>
      <c r="D34" s="89"/>
      <c r="E34" s="89"/>
      <c r="F34" s="89"/>
      <c r="G34" s="89"/>
      <c r="H34" s="89"/>
      <c r="I34" s="89"/>
      <c r="J34" s="89"/>
      <c r="K34" s="90"/>
    </row>
    <row r="35" spans="1:11" s="57" customFormat="1" ht="25.5" customHeight="1" x14ac:dyDescent="0.2">
      <c r="B35" s="91" t="s">
        <v>58</v>
      </c>
      <c r="C35" s="92"/>
      <c r="D35" s="92"/>
      <c r="E35" s="92"/>
      <c r="F35" s="92"/>
      <c r="G35" s="92"/>
      <c r="H35" s="92"/>
      <c r="I35" s="92"/>
      <c r="J35" s="92"/>
      <c r="K35" s="93"/>
    </row>
    <row r="36" spans="1:11" s="57" customFormat="1" x14ac:dyDescent="0.2">
      <c r="B36" s="50"/>
      <c r="C36" s="35"/>
      <c r="D36" s="35"/>
      <c r="E36" s="35"/>
      <c r="F36" s="35"/>
      <c r="G36" s="35"/>
      <c r="H36" s="35"/>
      <c r="I36" s="35"/>
      <c r="J36" s="35"/>
      <c r="K36" s="51"/>
    </row>
    <row r="37" spans="1:11" s="57" customFormat="1" x14ac:dyDescent="0.2">
      <c r="B37" s="50"/>
      <c r="C37" s="35"/>
      <c r="D37" s="35"/>
      <c r="E37" s="35"/>
      <c r="F37" s="35"/>
      <c r="G37" s="35"/>
      <c r="H37" s="35"/>
      <c r="I37" s="35"/>
      <c r="J37" s="35"/>
      <c r="K37" s="51"/>
    </row>
    <row r="38" spans="1:11" s="57" customFormat="1" x14ac:dyDescent="0.2">
      <c r="B38" s="50"/>
      <c r="C38" s="35"/>
      <c r="D38" s="35"/>
      <c r="E38" s="35"/>
      <c r="F38" s="35"/>
      <c r="G38" s="35"/>
      <c r="H38" s="35"/>
      <c r="I38" s="35"/>
      <c r="J38" s="35"/>
      <c r="K38" s="51"/>
    </row>
    <row r="39" spans="1:11" s="57" customFormat="1" x14ac:dyDescent="0.2">
      <c r="B39" s="50"/>
      <c r="C39" s="35"/>
      <c r="D39" s="35"/>
      <c r="E39" s="35"/>
      <c r="F39" s="35"/>
      <c r="G39" s="35"/>
      <c r="H39" s="35"/>
      <c r="I39" s="35"/>
      <c r="J39" s="35"/>
      <c r="K39" s="51"/>
    </row>
    <row r="40" spans="1:11" s="57" customFormat="1" x14ac:dyDescent="0.2">
      <c r="B40" s="50"/>
      <c r="C40" s="35"/>
      <c r="D40" s="35"/>
      <c r="E40" s="35"/>
      <c r="F40" s="35"/>
      <c r="G40" s="35"/>
      <c r="H40" s="35"/>
      <c r="I40" s="35"/>
      <c r="J40" s="35"/>
      <c r="K40" s="51"/>
    </row>
    <row r="41" spans="1:11" s="17" customFormat="1" ht="13.5" thickBot="1" x14ac:dyDescent="0.25">
      <c r="B41" s="52"/>
      <c r="C41" s="53"/>
      <c r="D41" s="53"/>
      <c r="E41" s="53"/>
      <c r="F41" s="53"/>
      <c r="G41" s="53"/>
      <c r="H41" s="53"/>
      <c r="I41" s="53"/>
      <c r="J41" s="53"/>
      <c r="K41" s="54"/>
    </row>
    <row r="42" spans="1:11" s="17" customFormat="1" ht="15" x14ac:dyDescent="0.2">
      <c r="B42" s="62" t="s">
        <v>0</v>
      </c>
      <c r="C42" s="138" t="s">
        <v>56</v>
      </c>
      <c r="D42" s="138"/>
      <c r="E42" s="138"/>
      <c r="F42" s="139"/>
      <c r="G42" s="35"/>
      <c r="H42" s="140" t="s">
        <v>1</v>
      </c>
      <c r="I42" s="141"/>
      <c r="J42" s="141"/>
      <c r="K42"/>
    </row>
    <row r="43" spans="1:11" s="17" customFormat="1" ht="14.25" x14ac:dyDescent="0.2">
      <c r="B43" s="58" t="s">
        <v>2</v>
      </c>
      <c r="C43" s="142" t="s">
        <v>70</v>
      </c>
      <c r="D43" s="143"/>
      <c r="E43" s="143"/>
      <c r="F43" s="144"/>
      <c r="G43" s="35"/>
      <c r="H43" s="119">
        <v>2022</v>
      </c>
      <c r="I43" s="120"/>
      <c r="J43" s="121"/>
      <c r="K43"/>
    </row>
    <row r="44" spans="1:11" s="17" customFormat="1" ht="14.25" x14ac:dyDescent="0.2">
      <c r="B44" s="59" t="s">
        <v>3</v>
      </c>
      <c r="C44" s="145" t="str">
        <f>C3</f>
        <v>LINDA PERISSINOTTO</v>
      </c>
      <c r="D44" s="145"/>
      <c r="E44" s="145"/>
      <c r="F44" s="146"/>
      <c r="G44" s="35"/>
      <c r="H44" s="122"/>
      <c r="I44" s="123"/>
      <c r="J44" s="124"/>
      <c r="K44"/>
    </row>
    <row r="45" spans="1:11" s="17" customFormat="1" ht="14.25" x14ac:dyDescent="0.2">
      <c r="B45" s="60" t="s">
        <v>4</v>
      </c>
      <c r="C45" s="126" t="str">
        <f>C4</f>
        <v>B4</v>
      </c>
      <c r="D45" s="126"/>
      <c r="E45" s="126"/>
      <c r="F45" s="127"/>
      <c r="G45" s="35"/>
      <c r="H45" s="35"/>
      <c r="I45" s="35"/>
      <c r="J45" s="35"/>
      <c r="K45"/>
    </row>
    <row r="46" spans="1:11" s="17" customFormat="1" ht="15" thickBot="1" x14ac:dyDescent="0.25">
      <c r="B46" s="61" t="s">
        <v>5</v>
      </c>
      <c r="C46" s="128" t="str">
        <f>C5</f>
        <v>Collaboratore Amm.vo</v>
      </c>
      <c r="D46" s="128"/>
      <c r="E46" s="128"/>
      <c r="F46" s="129"/>
      <c r="G46" s="35"/>
      <c r="H46" s="35"/>
      <c r="I46" s="35"/>
      <c r="J46" s="35"/>
      <c r="K46"/>
    </row>
    <row r="47" spans="1:11" s="17" customFormat="1" ht="13.5" thickBot="1" x14ac:dyDescent="0.25">
      <c r="B47" s="50"/>
      <c r="C47" s="35"/>
      <c r="D47" s="35"/>
      <c r="E47" s="35"/>
      <c r="F47" s="35"/>
      <c r="G47" s="35"/>
      <c r="H47" s="35"/>
      <c r="I47" s="35"/>
      <c r="J47" s="35"/>
      <c r="K47"/>
    </row>
    <row r="48" spans="1:11" ht="42.95" customHeight="1" thickBot="1" x14ac:dyDescent="0.25">
      <c r="A48" s="14"/>
      <c r="B48" s="70" t="s">
        <v>39</v>
      </c>
      <c r="C48" s="63" t="s">
        <v>14</v>
      </c>
      <c r="D48" s="130" t="s">
        <v>38</v>
      </c>
      <c r="E48" s="130"/>
      <c r="F48" s="130"/>
      <c r="G48" s="131"/>
      <c r="H48" s="132">
        <v>0.49</v>
      </c>
      <c r="I48" s="133"/>
      <c r="J48" s="134"/>
    </row>
    <row r="49" spans="1:11" ht="35.25" customHeight="1" thickBot="1" x14ac:dyDescent="0.25">
      <c r="A49" s="13"/>
      <c r="B49" s="64" t="s">
        <v>15</v>
      </c>
      <c r="C49" s="65">
        <v>10</v>
      </c>
      <c r="D49" s="71">
        <v>1</v>
      </c>
      <c r="E49" s="71">
        <v>2</v>
      </c>
      <c r="F49" s="71">
        <v>3</v>
      </c>
      <c r="G49" s="71">
        <v>4</v>
      </c>
      <c r="H49" s="72">
        <v>5</v>
      </c>
      <c r="I49" s="72">
        <v>6</v>
      </c>
      <c r="J49" s="73">
        <v>7</v>
      </c>
      <c r="K49" s="66">
        <f>SUM(D53:J53)/2</f>
        <v>7</v>
      </c>
    </row>
    <row r="50" spans="1:11" ht="35.25" customHeight="1" x14ac:dyDescent="0.2">
      <c r="A50" s="13"/>
      <c r="B50" s="97" t="s">
        <v>65</v>
      </c>
      <c r="C50" s="97"/>
      <c r="D50" s="67"/>
      <c r="E50" s="67"/>
      <c r="F50" s="67"/>
      <c r="G50" s="67"/>
      <c r="H50" s="29"/>
      <c r="I50" s="29"/>
      <c r="J50" s="29" t="s">
        <v>99</v>
      </c>
    </row>
    <row r="51" spans="1:11" ht="35.25" hidden="1" customHeight="1" x14ac:dyDescent="0.2">
      <c r="A51" s="13"/>
      <c r="B51" s="97" t="s">
        <v>42</v>
      </c>
      <c r="C51" s="97"/>
      <c r="D51" s="67"/>
      <c r="E51" s="67"/>
      <c r="F51" s="67"/>
      <c r="G51" s="67"/>
      <c r="H51" s="29"/>
      <c r="I51" s="29"/>
      <c r="J51" s="29"/>
    </row>
    <row r="52" spans="1:11" ht="35.25" customHeight="1" thickBot="1" x14ac:dyDescent="0.25">
      <c r="A52" s="13"/>
      <c r="B52" s="97" t="s">
        <v>43</v>
      </c>
      <c r="C52" s="97"/>
      <c r="D52" s="67"/>
      <c r="E52" s="67"/>
      <c r="F52" s="67"/>
      <c r="G52" s="67"/>
      <c r="H52" s="29"/>
      <c r="I52" s="29"/>
      <c r="J52" s="29" t="s">
        <v>99</v>
      </c>
    </row>
    <row r="53" spans="1:11" ht="13.5" hidden="1" customHeight="1" thickBot="1" x14ac:dyDescent="0.25">
      <c r="A53" s="13"/>
      <c r="B53" s="98"/>
      <c r="C53" s="98"/>
      <c r="D53" s="69">
        <f>((IF(D50="X",D49,"0")+(IF(D51="X",D49,"0")+IF(D52="X",D49,"0"))))</f>
        <v>0</v>
      </c>
      <c r="E53" s="69">
        <f t="shared" ref="E53:J53" si="3">((IF(E50="X",E49,"0")+(IF(E51="X",E49,"0")+IF(E52="X",E49,"0"))))</f>
        <v>0</v>
      </c>
      <c r="F53" s="69">
        <f t="shared" si="3"/>
        <v>0</v>
      </c>
      <c r="G53" s="69">
        <f t="shared" si="3"/>
        <v>0</v>
      </c>
      <c r="H53" s="69">
        <f t="shared" si="3"/>
        <v>0</v>
      </c>
      <c r="I53" s="69">
        <f t="shared" si="3"/>
        <v>0</v>
      </c>
      <c r="J53" s="69">
        <f t="shared" si="3"/>
        <v>14</v>
      </c>
    </row>
    <row r="54" spans="1:11" ht="35.25" customHeight="1" thickBot="1" x14ac:dyDescent="0.25">
      <c r="A54" s="13"/>
      <c r="B54" s="74" t="s">
        <v>16</v>
      </c>
      <c r="C54" s="75">
        <v>8</v>
      </c>
      <c r="D54" s="71">
        <v>1</v>
      </c>
      <c r="E54" s="71">
        <v>2</v>
      </c>
      <c r="F54" s="71">
        <v>3</v>
      </c>
      <c r="G54" s="71">
        <v>4</v>
      </c>
      <c r="H54" s="72">
        <v>5</v>
      </c>
      <c r="I54" s="72">
        <v>6</v>
      </c>
      <c r="J54" s="73">
        <v>7</v>
      </c>
      <c r="K54" s="66">
        <f>SUM(D58:J58)/2</f>
        <v>7</v>
      </c>
    </row>
    <row r="55" spans="1:11" ht="35.25" customHeight="1" x14ac:dyDescent="0.2">
      <c r="A55" s="13"/>
      <c r="B55" s="114" t="s">
        <v>41</v>
      </c>
      <c r="C55" s="114"/>
      <c r="D55" s="76"/>
      <c r="E55" s="76"/>
      <c r="F55" s="76"/>
      <c r="G55" s="76"/>
      <c r="H55" s="30"/>
      <c r="I55" s="30"/>
      <c r="J55" s="30" t="s">
        <v>99</v>
      </c>
    </row>
    <row r="56" spans="1:11" ht="35.25" customHeight="1" thickBot="1" x14ac:dyDescent="0.25">
      <c r="A56" s="13"/>
      <c r="B56" s="97" t="s">
        <v>44</v>
      </c>
      <c r="C56" s="97"/>
      <c r="D56" s="67"/>
      <c r="E56" s="67"/>
      <c r="F56" s="67"/>
      <c r="G56" s="67"/>
      <c r="H56" s="29"/>
      <c r="I56" s="29"/>
      <c r="J56" s="29" t="s">
        <v>99</v>
      </c>
    </row>
    <row r="57" spans="1:11" ht="30" hidden="1" customHeight="1" thickBot="1" x14ac:dyDescent="0.25">
      <c r="A57" s="13"/>
      <c r="B57" s="97" t="s">
        <v>45</v>
      </c>
      <c r="C57" s="97"/>
      <c r="D57" s="67"/>
      <c r="E57" s="67"/>
      <c r="F57" s="67"/>
      <c r="G57" s="67"/>
      <c r="H57" s="29"/>
      <c r="I57" s="29"/>
      <c r="J57" s="29"/>
    </row>
    <row r="58" spans="1:11" ht="35.25" hidden="1" customHeight="1" x14ac:dyDescent="0.2">
      <c r="A58" s="13"/>
      <c r="B58" s="98"/>
      <c r="C58" s="98"/>
      <c r="D58" s="69">
        <f>((IF(D55="X",D54,"0")+(IF(D56="X",D54,"0")+IF(D57="X",D54,"0"))))</f>
        <v>0</v>
      </c>
      <c r="E58" s="69">
        <f t="shared" ref="E58:J58" si="4">((IF(E55="X",E54,"0")+(IF(E56="X",E54,"0")+IF(E57="X",E54,"0"))))</f>
        <v>0</v>
      </c>
      <c r="F58" s="69">
        <f t="shared" si="4"/>
        <v>0</v>
      </c>
      <c r="G58" s="69">
        <f t="shared" si="4"/>
        <v>0</v>
      </c>
      <c r="H58" s="69">
        <f t="shared" si="4"/>
        <v>0</v>
      </c>
      <c r="I58" s="69">
        <f t="shared" si="4"/>
        <v>0</v>
      </c>
      <c r="J58" s="69">
        <f t="shared" si="4"/>
        <v>14</v>
      </c>
    </row>
    <row r="59" spans="1:11" ht="21.95" hidden="1" customHeight="1" x14ac:dyDescent="0.2">
      <c r="A59" s="38"/>
      <c r="B59" s="35"/>
      <c r="C59" s="35"/>
      <c r="D59" s="35"/>
      <c r="E59" s="35"/>
      <c r="F59" s="35"/>
      <c r="G59" s="35"/>
      <c r="H59" s="35"/>
      <c r="I59" s="35"/>
      <c r="J59" s="35"/>
    </row>
    <row r="60" spans="1:11" ht="15" hidden="1" customHeight="1" x14ac:dyDescent="0.2">
      <c r="B60" s="1" t="s">
        <v>0</v>
      </c>
      <c r="C60" s="116" t="str">
        <f>C1</f>
        <v>Area</v>
      </c>
      <c r="D60" s="116"/>
      <c r="E60" s="116"/>
      <c r="F60" s="116"/>
      <c r="G60" s="45"/>
      <c r="H60" s="117" t="s">
        <v>1</v>
      </c>
      <c r="I60" s="118"/>
      <c r="J60" s="118"/>
    </row>
    <row r="61" spans="1:11" ht="15" hidden="1" customHeight="1" x14ac:dyDescent="0.2">
      <c r="B61" s="4" t="s">
        <v>2</v>
      </c>
      <c r="C61" s="116" t="str">
        <f>C2</f>
        <v>Ragioneria - Segreteria - Tributi</v>
      </c>
      <c r="D61" s="116"/>
      <c r="E61" s="116"/>
      <c r="F61" s="116"/>
      <c r="G61" s="46"/>
      <c r="H61" s="119">
        <f>H2</f>
        <v>2022</v>
      </c>
      <c r="I61" s="120"/>
      <c r="J61" s="121"/>
    </row>
    <row r="62" spans="1:11" ht="15" hidden="1" customHeight="1" x14ac:dyDescent="0.2">
      <c r="B62" s="1" t="s">
        <v>3</v>
      </c>
      <c r="C62" s="116" t="str">
        <f>C3</f>
        <v>LINDA PERISSINOTTO</v>
      </c>
      <c r="D62" s="116"/>
      <c r="E62" s="116"/>
      <c r="F62" s="116"/>
      <c r="G62" s="47"/>
      <c r="H62" s="122"/>
      <c r="I62" s="123"/>
      <c r="J62" s="124"/>
    </row>
    <row r="63" spans="1:11" ht="15" hidden="1" customHeight="1" x14ac:dyDescent="0.2">
      <c r="B63" s="4" t="s">
        <v>4</v>
      </c>
      <c r="C63" s="125" t="str">
        <f>C4</f>
        <v>B4</v>
      </c>
      <c r="D63" s="125"/>
      <c r="E63" s="125"/>
      <c r="F63" s="125"/>
      <c r="G63" s="47"/>
      <c r="H63" s="47"/>
      <c r="I63" s="47"/>
      <c r="J63" s="48"/>
    </row>
    <row r="64" spans="1:11" ht="15" hidden="1" customHeight="1" x14ac:dyDescent="0.2">
      <c r="B64" s="49" t="s">
        <v>5</v>
      </c>
      <c r="C64" s="115" t="s">
        <v>6</v>
      </c>
      <c r="D64" s="115"/>
      <c r="E64" s="115"/>
      <c r="F64" s="115"/>
      <c r="G64" s="47"/>
      <c r="H64" s="47"/>
      <c r="I64" s="47"/>
      <c r="J64" s="47"/>
    </row>
    <row r="65" spans="1:11" ht="15" hidden="1" customHeight="1" thickBot="1" x14ac:dyDescent="0.25">
      <c r="B65" s="35"/>
      <c r="C65" s="35"/>
      <c r="D65" s="35"/>
      <c r="E65" s="35"/>
      <c r="F65" s="35"/>
      <c r="G65" s="35"/>
      <c r="H65" s="35"/>
      <c r="I65" s="35"/>
      <c r="J65" s="35"/>
    </row>
    <row r="66" spans="1:11" ht="35.25" customHeight="1" thickBot="1" x14ac:dyDescent="0.25">
      <c r="A66" s="13"/>
      <c r="B66" s="74" t="s">
        <v>17</v>
      </c>
      <c r="C66" s="75">
        <v>13</v>
      </c>
      <c r="D66" s="71">
        <v>1</v>
      </c>
      <c r="E66" s="71">
        <v>2</v>
      </c>
      <c r="F66" s="71">
        <v>3</v>
      </c>
      <c r="G66" s="71">
        <v>4</v>
      </c>
      <c r="H66" s="72">
        <v>5</v>
      </c>
      <c r="I66" s="72">
        <v>6</v>
      </c>
      <c r="J66" s="73">
        <v>7</v>
      </c>
      <c r="K66" s="66">
        <f>SUM(D69:J69)/2</f>
        <v>6.5</v>
      </c>
    </row>
    <row r="67" spans="1:11" ht="35.25" customHeight="1" x14ac:dyDescent="0.2">
      <c r="A67" s="13"/>
      <c r="B67" s="114" t="s">
        <v>59</v>
      </c>
      <c r="C67" s="114"/>
      <c r="D67" s="76"/>
      <c r="E67" s="76"/>
      <c r="F67" s="76"/>
      <c r="G67" s="76"/>
      <c r="H67" s="30" t="s">
        <v>33</v>
      </c>
      <c r="I67" s="30" t="s">
        <v>99</v>
      </c>
      <c r="J67" s="30"/>
    </row>
    <row r="68" spans="1:11" ht="35.25" customHeight="1" thickBot="1" x14ac:dyDescent="0.25">
      <c r="A68" s="13"/>
      <c r="B68" s="97" t="s">
        <v>60</v>
      </c>
      <c r="C68" s="97"/>
      <c r="D68" s="67"/>
      <c r="E68" s="67"/>
      <c r="F68" s="67"/>
      <c r="G68" s="67"/>
      <c r="H68" s="29" t="s">
        <v>33</v>
      </c>
      <c r="I68" s="29"/>
      <c r="J68" s="29" t="s">
        <v>99</v>
      </c>
    </row>
    <row r="69" spans="1:11" ht="35.25" hidden="1" customHeight="1" thickBot="1" x14ac:dyDescent="0.25">
      <c r="A69" s="13"/>
      <c r="B69" s="98"/>
      <c r="C69" s="98"/>
      <c r="D69" s="69">
        <f>((IF(D67="X",D66,"0")+(IF(D68="X",D66,"0"))))</f>
        <v>0</v>
      </c>
      <c r="E69" s="69">
        <f t="shared" ref="E69:J69" si="5">((IF(E67="X",E66,"0")+(IF(E68="X",E66,"0"))))</f>
        <v>0</v>
      </c>
      <c r="F69" s="69">
        <f t="shared" si="5"/>
        <v>0</v>
      </c>
      <c r="G69" s="69">
        <f t="shared" si="5"/>
        <v>0</v>
      </c>
      <c r="H69" s="69">
        <f t="shared" si="5"/>
        <v>0</v>
      </c>
      <c r="I69" s="69">
        <f t="shared" si="5"/>
        <v>6</v>
      </c>
      <c r="J69" s="69">
        <f t="shared" si="5"/>
        <v>7</v>
      </c>
    </row>
    <row r="70" spans="1:11" ht="35.25" customHeight="1" thickBot="1" x14ac:dyDescent="0.25">
      <c r="A70" s="13"/>
      <c r="B70" s="74" t="s">
        <v>46</v>
      </c>
      <c r="C70" s="75">
        <v>10</v>
      </c>
      <c r="D70" s="71">
        <v>1</v>
      </c>
      <c r="E70" s="71">
        <v>2</v>
      </c>
      <c r="F70" s="71">
        <v>3</v>
      </c>
      <c r="G70" s="71">
        <v>4</v>
      </c>
      <c r="H70" s="72">
        <v>5</v>
      </c>
      <c r="I70" s="72">
        <v>6</v>
      </c>
      <c r="J70" s="73">
        <v>7</v>
      </c>
      <c r="K70" s="66">
        <f>SUM(D74:J74)/2</f>
        <v>7</v>
      </c>
    </row>
    <row r="71" spans="1:11" ht="35.25" customHeight="1" x14ac:dyDescent="0.2">
      <c r="A71" s="13"/>
      <c r="B71" s="114" t="s">
        <v>66</v>
      </c>
      <c r="C71" s="114"/>
      <c r="D71" s="76"/>
      <c r="E71" s="76"/>
      <c r="F71" s="76"/>
      <c r="G71" s="76"/>
      <c r="H71" s="30"/>
      <c r="I71" s="30"/>
      <c r="J71" s="30" t="s">
        <v>99</v>
      </c>
    </row>
    <row r="72" spans="1:11" ht="35.25" hidden="1" customHeight="1" x14ac:dyDescent="0.2">
      <c r="A72" s="13"/>
      <c r="B72" s="97" t="s">
        <v>47</v>
      </c>
      <c r="C72" s="97"/>
      <c r="D72" s="67"/>
      <c r="E72" s="67"/>
      <c r="F72" s="67"/>
      <c r="G72" s="67"/>
      <c r="H72" s="29"/>
      <c r="I72" s="29"/>
      <c r="J72" s="29"/>
    </row>
    <row r="73" spans="1:11" ht="35.25" customHeight="1" thickBot="1" x14ac:dyDescent="0.25">
      <c r="A73" s="13"/>
      <c r="B73" s="97" t="s">
        <v>61</v>
      </c>
      <c r="C73" s="97"/>
      <c r="D73" s="67"/>
      <c r="E73" s="67"/>
      <c r="F73" s="67"/>
      <c r="G73" s="67"/>
      <c r="H73" s="29"/>
      <c r="I73" s="29"/>
      <c r="J73" s="29" t="s">
        <v>99</v>
      </c>
    </row>
    <row r="74" spans="1:11" ht="35.25" hidden="1" customHeight="1" thickBot="1" x14ac:dyDescent="0.25">
      <c r="A74" s="13"/>
      <c r="B74" s="98"/>
      <c r="C74" s="98"/>
      <c r="D74" s="69">
        <f t="shared" ref="D74:J74" si="6">((IF(D71="X",D70,"0")+IF(D72="X",D70,"0")+(IF(D73="X",D70,"0"))))</f>
        <v>0</v>
      </c>
      <c r="E74" s="69">
        <f t="shared" si="6"/>
        <v>0</v>
      </c>
      <c r="F74" s="69">
        <f t="shared" si="6"/>
        <v>0</v>
      </c>
      <c r="G74" s="69">
        <f t="shared" si="6"/>
        <v>0</v>
      </c>
      <c r="H74" s="69">
        <f t="shared" si="6"/>
        <v>0</v>
      </c>
      <c r="I74" s="69">
        <f t="shared" si="6"/>
        <v>0</v>
      </c>
      <c r="J74" s="69">
        <f t="shared" si="6"/>
        <v>14</v>
      </c>
    </row>
    <row r="75" spans="1:11" ht="35.25" hidden="1" customHeight="1" thickBot="1" x14ac:dyDescent="0.25">
      <c r="A75" s="13"/>
      <c r="B75" s="74" t="s">
        <v>18</v>
      </c>
      <c r="C75" s="75" t="s">
        <v>33</v>
      </c>
      <c r="D75" s="71">
        <v>1</v>
      </c>
      <c r="E75" s="71">
        <v>2</v>
      </c>
      <c r="F75" s="71">
        <v>3</v>
      </c>
      <c r="G75" s="71">
        <v>4</v>
      </c>
      <c r="H75" s="72">
        <v>5</v>
      </c>
      <c r="I75" s="72">
        <v>6</v>
      </c>
      <c r="J75" s="73">
        <v>7</v>
      </c>
      <c r="K75" s="66">
        <f>SUM(D78:J78)/2</f>
        <v>0</v>
      </c>
    </row>
    <row r="76" spans="1:11" ht="35.25" hidden="1" customHeight="1" x14ac:dyDescent="0.2">
      <c r="A76" s="13"/>
      <c r="B76" s="114" t="s">
        <v>48</v>
      </c>
      <c r="C76" s="114"/>
      <c r="D76" s="76"/>
      <c r="E76" s="76"/>
      <c r="F76" s="76"/>
      <c r="G76" s="76"/>
      <c r="H76" s="30"/>
      <c r="I76" s="30"/>
      <c r="J76" s="30"/>
    </row>
    <row r="77" spans="1:11" ht="35.25" hidden="1" customHeight="1" thickBot="1" x14ac:dyDescent="0.25">
      <c r="A77" s="13"/>
      <c r="B77" s="97" t="s">
        <v>49</v>
      </c>
      <c r="C77" s="97"/>
      <c r="D77" s="67"/>
      <c r="E77" s="67"/>
      <c r="F77" s="67"/>
      <c r="G77" s="67"/>
      <c r="H77" s="29"/>
      <c r="I77" s="29"/>
      <c r="J77" s="29"/>
    </row>
    <row r="78" spans="1:11" ht="35.25" hidden="1" customHeight="1" thickBot="1" x14ac:dyDescent="0.25">
      <c r="A78" s="13"/>
      <c r="B78" s="98"/>
      <c r="C78" s="98"/>
      <c r="D78" s="69">
        <f>((IF(D76="X",D75,"0")+IF(D77="X",D75,"0")))</f>
        <v>0</v>
      </c>
      <c r="E78" s="69">
        <f t="shared" ref="E78:J78" si="7">((IF(E76="X",E75,"0")+IF(E77="X",E75,"0")))</f>
        <v>0</v>
      </c>
      <c r="F78" s="69">
        <f t="shared" si="7"/>
        <v>0</v>
      </c>
      <c r="G78" s="69">
        <f t="shared" si="7"/>
        <v>0</v>
      </c>
      <c r="H78" s="69">
        <f t="shared" si="7"/>
        <v>0</v>
      </c>
      <c r="I78" s="69">
        <f t="shared" si="7"/>
        <v>0</v>
      </c>
      <c r="J78" s="69">
        <f t="shared" si="7"/>
        <v>0</v>
      </c>
    </row>
    <row r="79" spans="1:11" ht="35.25" customHeight="1" thickBot="1" x14ac:dyDescent="0.25">
      <c r="A79" s="13"/>
      <c r="B79" s="74" t="s">
        <v>19</v>
      </c>
      <c r="C79" s="75">
        <v>8</v>
      </c>
      <c r="D79" s="71">
        <v>1</v>
      </c>
      <c r="E79" s="71">
        <v>2</v>
      </c>
      <c r="F79" s="71">
        <v>3</v>
      </c>
      <c r="G79" s="71">
        <v>4</v>
      </c>
      <c r="H79" s="72">
        <v>5</v>
      </c>
      <c r="I79" s="72">
        <v>6</v>
      </c>
      <c r="J79" s="73">
        <v>7</v>
      </c>
      <c r="K79" s="66">
        <f>SUM(D83:J83)/3</f>
        <v>7</v>
      </c>
    </row>
    <row r="80" spans="1:11" ht="35.25" customHeight="1" x14ac:dyDescent="0.2">
      <c r="A80" s="13"/>
      <c r="B80" s="114" t="s">
        <v>50</v>
      </c>
      <c r="C80" s="114"/>
      <c r="D80" s="76"/>
      <c r="E80" s="76"/>
      <c r="F80" s="76"/>
      <c r="G80" s="76"/>
      <c r="H80" s="30"/>
      <c r="I80" s="30"/>
      <c r="J80" s="30" t="s">
        <v>99</v>
      </c>
    </row>
    <row r="81" spans="1:11" ht="35.25" customHeight="1" x14ac:dyDescent="0.2">
      <c r="A81" s="13"/>
      <c r="B81" s="97" t="s">
        <v>51</v>
      </c>
      <c r="C81" s="97"/>
      <c r="D81" s="67"/>
      <c r="E81" s="67"/>
      <c r="F81" s="67"/>
      <c r="G81" s="67"/>
      <c r="H81" s="29"/>
      <c r="I81" s="29"/>
      <c r="J81" s="29" t="s">
        <v>99</v>
      </c>
    </row>
    <row r="82" spans="1:11" ht="35.25" customHeight="1" thickBot="1" x14ac:dyDescent="0.25">
      <c r="A82" s="13"/>
      <c r="B82" s="97" t="s">
        <v>67</v>
      </c>
      <c r="C82" s="97"/>
      <c r="D82" s="67"/>
      <c r="E82" s="67"/>
      <c r="F82" s="67"/>
      <c r="G82" s="67"/>
      <c r="H82" s="29"/>
      <c r="I82" s="29"/>
      <c r="J82" s="29" t="s">
        <v>99</v>
      </c>
    </row>
    <row r="83" spans="1:11" ht="35.25" hidden="1" customHeight="1" thickBot="1" x14ac:dyDescent="0.25">
      <c r="A83" s="13"/>
      <c r="B83" s="98"/>
      <c r="C83" s="98"/>
      <c r="D83" s="69">
        <f>((IF(D80="X",D79,"0")+IF(D81="X",D79,"0")+(IF(D82="X",D79,"0"))))</f>
        <v>0</v>
      </c>
      <c r="E83" s="69">
        <f t="shared" ref="E83:J83" si="8">((IF(E80="X",E79,"0")+IF(E81="X",E79,"0")+(IF(E82="X",E79,"0"))))</f>
        <v>0</v>
      </c>
      <c r="F83" s="69">
        <f t="shared" si="8"/>
        <v>0</v>
      </c>
      <c r="G83" s="69">
        <f t="shared" si="8"/>
        <v>0</v>
      </c>
      <c r="H83" s="69">
        <f t="shared" si="8"/>
        <v>0</v>
      </c>
      <c r="I83" s="69">
        <f t="shared" si="8"/>
        <v>0</v>
      </c>
      <c r="J83" s="69">
        <f t="shared" si="8"/>
        <v>21</v>
      </c>
    </row>
    <row r="84" spans="1:11" s="17" customFormat="1" ht="45" customHeight="1" thickBot="1" x14ac:dyDescent="0.25">
      <c r="B84" s="77" t="s">
        <v>40</v>
      </c>
      <c r="C84" s="78">
        <f>C49+C54+C66+C70+C79</f>
        <v>49</v>
      </c>
      <c r="D84" s="99">
        <f>K49*C49+K54*C54+K66*C66+K70*C70+K79*C79</f>
        <v>336.5</v>
      </c>
      <c r="E84" s="100"/>
      <c r="F84" s="100"/>
      <c r="G84" s="100"/>
      <c r="H84" s="101">
        <f>D84/(C84*7)</f>
        <v>0.98104956268221577</v>
      </c>
      <c r="I84" s="102"/>
      <c r="J84" s="102"/>
      <c r="K84" s="103"/>
    </row>
    <row r="85" spans="1:11" ht="13.5" customHeight="1" thickBot="1" x14ac:dyDescent="0.25">
      <c r="A85" s="14"/>
      <c r="B85" s="35"/>
      <c r="C85" s="35"/>
      <c r="D85" s="35"/>
      <c r="E85" s="35"/>
      <c r="F85" s="35"/>
      <c r="G85" s="35"/>
      <c r="H85" s="35"/>
      <c r="I85" s="35"/>
      <c r="J85" s="35"/>
    </row>
    <row r="86" spans="1:11" s="17" customFormat="1" ht="39" hidden="1" customHeight="1" thickBot="1" x14ac:dyDescent="0.25">
      <c r="C86" s="39"/>
      <c r="D86" s="40"/>
      <c r="E86" s="41"/>
      <c r="F86" s="42"/>
      <c r="G86" s="43"/>
      <c r="H86" s="43"/>
      <c r="I86" s="43"/>
      <c r="J86" s="44"/>
    </row>
    <row r="87" spans="1:11" s="17" customFormat="1" ht="36" customHeight="1" thickBot="1" x14ac:dyDescent="0.25">
      <c r="B87" s="79" t="s">
        <v>53</v>
      </c>
      <c r="C87" s="101">
        <f>H33</f>
        <v>1</v>
      </c>
      <c r="D87" s="103"/>
      <c r="E87" s="104" t="s">
        <v>54</v>
      </c>
      <c r="F87" s="104"/>
      <c r="G87" s="105"/>
      <c r="H87" s="108">
        <f>(C87*H20)+(C88*H48)</f>
        <v>0.99071428571428566</v>
      </c>
      <c r="I87" s="109"/>
      <c r="J87" s="109"/>
      <c r="K87" s="110"/>
    </row>
    <row r="88" spans="1:11" s="17" customFormat="1" ht="36.75" customHeight="1" thickBot="1" x14ac:dyDescent="0.25">
      <c r="B88" s="77" t="s">
        <v>55</v>
      </c>
      <c r="C88" s="101">
        <f>H84</f>
        <v>0.98104956268221577</v>
      </c>
      <c r="D88" s="103"/>
      <c r="E88" s="106"/>
      <c r="F88" s="106"/>
      <c r="G88" s="107"/>
      <c r="H88" s="111"/>
      <c r="I88" s="112"/>
      <c r="J88" s="112"/>
      <c r="K88" s="113"/>
    </row>
    <row r="89" spans="1:11" ht="13.5" hidden="1" thickBot="1" x14ac:dyDescent="0.25">
      <c r="A89" s="15" t="s">
        <v>20</v>
      </c>
      <c r="B89" s="16"/>
      <c r="C89" s="17"/>
      <c r="D89" s="17"/>
      <c r="E89" s="17"/>
      <c r="F89" s="17"/>
      <c r="G89" s="17"/>
      <c r="H89" s="17"/>
      <c r="I89" s="17"/>
      <c r="J89" s="17"/>
    </row>
    <row r="90" spans="1:11" ht="13.5" thickBot="1" x14ac:dyDescent="0.25">
      <c r="A90" s="15"/>
      <c r="B90" s="88" t="s">
        <v>21</v>
      </c>
      <c r="C90" s="89"/>
      <c r="D90" s="89"/>
      <c r="E90" s="89"/>
      <c r="F90" s="89"/>
      <c r="G90" s="89"/>
      <c r="H90" s="89"/>
      <c r="I90" s="89"/>
      <c r="J90" s="89"/>
      <c r="K90" s="90"/>
    </row>
    <row r="91" spans="1:11" ht="37.5" customHeight="1" x14ac:dyDescent="0.2">
      <c r="A91" t="s">
        <v>22</v>
      </c>
      <c r="B91" s="91" t="s">
        <v>57</v>
      </c>
      <c r="C91" s="92"/>
      <c r="D91" s="92"/>
      <c r="E91" s="92"/>
      <c r="F91" s="92"/>
      <c r="G91" s="92"/>
      <c r="H91" s="92"/>
      <c r="I91" s="92"/>
      <c r="J91" s="92"/>
      <c r="K91" s="93"/>
    </row>
    <row r="92" spans="1:11" x14ac:dyDescent="0.2">
      <c r="A92" s="15" t="s">
        <v>23</v>
      </c>
      <c r="B92" s="50"/>
      <c r="C92" s="35"/>
      <c r="D92" s="35"/>
      <c r="E92" s="35"/>
      <c r="F92" s="35"/>
      <c r="G92" s="35"/>
      <c r="H92" s="35"/>
      <c r="I92" s="35"/>
      <c r="J92" s="35"/>
      <c r="K92" s="51"/>
    </row>
    <row r="93" spans="1:11" x14ac:dyDescent="0.2">
      <c r="A93" s="15" t="s">
        <v>24</v>
      </c>
      <c r="B93" s="50"/>
      <c r="C93" s="35"/>
      <c r="D93" s="35"/>
      <c r="E93" s="35"/>
      <c r="F93" s="35"/>
      <c r="G93" s="35"/>
      <c r="H93" s="35"/>
      <c r="I93" s="35"/>
      <c r="J93" s="35"/>
      <c r="K93" s="51"/>
    </row>
    <row r="94" spans="1:11" x14ac:dyDescent="0.2">
      <c r="A94" s="15" t="s">
        <v>25</v>
      </c>
      <c r="B94" s="50"/>
      <c r="C94" s="35"/>
      <c r="D94" s="35"/>
      <c r="E94" s="35"/>
      <c r="F94" s="35"/>
      <c r="G94" s="35"/>
      <c r="H94" s="35"/>
      <c r="I94" s="35"/>
      <c r="J94" s="35"/>
      <c r="K94" s="51"/>
    </row>
    <row r="95" spans="1:11" x14ac:dyDescent="0.2">
      <c r="A95" s="15" t="s">
        <v>26</v>
      </c>
      <c r="B95" s="50"/>
      <c r="C95" s="35"/>
      <c r="D95" s="35"/>
      <c r="E95" s="35"/>
      <c r="F95" s="35"/>
      <c r="G95" s="35"/>
      <c r="H95" s="35"/>
      <c r="I95" s="35"/>
      <c r="J95" s="35"/>
      <c r="K95" s="51"/>
    </row>
    <row r="96" spans="1:11" x14ac:dyDescent="0.2">
      <c r="A96" s="15" t="s">
        <v>27</v>
      </c>
      <c r="B96" s="50"/>
      <c r="C96" s="35"/>
      <c r="D96" s="35"/>
      <c r="E96" s="35"/>
      <c r="F96" s="35"/>
      <c r="G96" s="35"/>
      <c r="H96" s="35"/>
      <c r="I96" s="35"/>
      <c r="J96" s="35"/>
      <c r="K96" s="51"/>
    </row>
    <row r="97" spans="1:12" ht="13.5" thickBot="1" x14ac:dyDescent="0.25">
      <c r="A97" s="15" t="s">
        <v>28</v>
      </c>
      <c r="B97" s="52"/>
      <c r="C97" s="53"/>
      <c r="D97" s="53"/>
      <c r="E97" s="53"/>
      <c r="F97" s="53"/>
      <c r="G97" s="53"/>
      <c r="H97" s="53"/>
      <c r="I97" s="53"/>
      <c r="J97" s="53"/>
      <c r="K97" s="54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94" t="s">
        <v>30</v>
      </c>
      <c r="C100" s="95"/>
      <c r="D100" s="95"/>
      <c r="E100" s="95"/>
      <c r="F100" s="95"/>
      <c r="G100" s="95"/>
      <c r="H100" s="95"/>
      <c r="I100" s="95"/>
      <c r="J100" s="95"/>
      <c r="K100" s="96"/>
    </row>
    <row r="101" spans="1:12" ht="13.5" hidden="1" thickBot="1" x14ac:dyDescent="0.25">
      <c r="B101" s="18" t="s">
        <v>31</v>
      </c>
      <c r="C101" s="19" t="e">
        <f>((IF(#REF!="","0",1)*#REF!)+(IF(#REF!="","0",1)*#REF!)+(IF(#REF!="","0",1)*#REF!))</f>
        <v>#REF!</v>
      </c>
      <c r="D101" s="20" t="e">
        <f>((IF(#REF!="","0",2)*#REF!)+(IF(#REF!="","0",2)*#REF!)+(IF(#REF!="","0",2)*#REF!))</f>
        <v>#REF!</v>
      </c>
      <c r="E101" s="20" t="e">
        <f>((IF(#REF!="","0",3)*#REF!)+(IF(#REF!="","0",3)*#REF!)+(IF(#REF!="","0",3)*#REF!))</f>
        <v>#REF!</v>
      </c>
      <c r="F101" s="20" t="e">
        <f>((IF(#REF!="","0",4)*#REF!)+(IF(#REF!="","0",4)*#REF!)+(IF(#REF!="","0",4)*#REF!))</f>
        <v>#REF!</v>
      </c>
      <c r="G101" s="20" t="e">
        <f>((IF(#REF!="","0",5)*#REF!)+(IF(#REF!="","0",5)*#REF!)+(IF(#REF!="","0",5)*#REF!))</f>
        <v>#REF!</v>
      </c>
      <c r="H101" s="20" t="e">
        <f>((IF(#REF!="","0",6)*#REF!)+(IF(#REF!="","0",6)*#REF!)+(IF(#REF!="","0",6)*#REF!))</f>
        <v>#REF!</v>
      </c>
      <c r="I101" s="21" t="e">
        <f>((IF(#REF!="","0",7)*#REF!)+(IF(#REF!="","0",7)*#REF!)+(IF(#REF!="","0",7)*#REF!))</f>
        <v>#REF!</v>
      </c>
      <c r="J101" t="e">
        <f>SUM(C101:I101)</f>
        <v>#REF!</v>
      </c>
      <c r="K101" s="22" t="e">
        <f>J101/350</f>
        <v>#REF!</v>
      </c>
      <c r="L101" s="23"/>
    </row>
    <row r="102" spans="1:12" ht="13.5" hidden="1" thickBot="1" x14ac:dyDescent="0.25">
      <c r="B102" s="18" t="s">
        <v>32</v>
      </c>
      <c r="C102" s="24" t="e">
        <f>((IF(#REF!="","0",1)*#REF!)+(IF(#REF!="","0",1)*#REF!)+(IF(#REF!="","0",1)*#REF!)+(IF(#REF!="","0",1)*#REF!)+(IF(#REF!="","0",1)*#REF!)+(IF(#REF!="","0",1)*#REF!)+(IF(#REF!="","0",1)*#REF!))</f>
        <v>#REF!</v>
      </c>
      <c r="D102" s="24" t="e">
        <f>((IF(#REF!="","0",2)*#REF!)+(IF(#REF!="","0",2)*#REF!)+(IF(#REF!="","0",2)*#REF!)+(IF(#REF!="","0",2)*#REF!)+(IF(#REF!="","0",2)*#REF!)+(IF(#REF!="","0",2)*#REF!)+(IF(#REF!="","0",2)*#REF!))</f>
        <v>#REF!</v>
      </c>
      <c r="E102" s="24" t="e">
        <f>((IF(#REF!="","0",3)*#REF!)+(IF(#REF!="","0",3)*#REF!)+(IF(#REF!="","0",3)*#REF!)+(IF(#REF!="","0",3)*#REF!)+(IF(#REF!="","0",3)*#REF!)+(IF(#REF!="","0",3)*#REF!)+(IF(#REF!="","0",3)*#REF!))</f>
        <v>#REF!</v>
      </c>
      <c r="F102" s="24" t="e">
        <f>((IF(#REF!="","0",4)*#REF!)+(IF(#REF!="","0",4)*#REF!)+(IF(#REF!="","0",4)*#REF!)+(IF(#REF!="","0",4)*#REF!)+(IF(#REF!="","0",4)*#REF!)+(IF(#REF!="","0",4)*#REF!)+(IF(#REF!="","0",4)*#REF!))</f>
        <v>#REF!</v>
      </c>
      <c r="G102" s="24" t="e">
        <f>((IF(#REF!="","0",5)*#REF!)+(IF(#REF!="","0",5)*#REF!)+(IF(#REF!="","0",5)*#REF!)+(IF(#REF!="","0",5)*#REF!)+(IF(#REF!="","0",5)*#REF!)+(IF(#REF!="","0",5)*#REF!)+(IF(#REF!="","0",5)*#REF!))</f>
        <v>#REF!</v>
      </c>
      <c r="H102" s="24" t="e">
        <f>((IF(#REF!="","0",6)*#REF!)+(IF(#REF!="","0",6)*#REF!)+(IF(#REF!="","0",6)*#REF!)+(IF(#REF!="","0",6)*#REF!)+(IF(#REF!="","0",6)*#REF!)+(IF(#REF!="","0",6)*#REF!)+(IF(#REF!="","0",6)*#REF!))</f>
        <v>#REF!</v>
      </c>
      <c r="I102" s="24" t="e">
        <f>((IF(#REF!="","0",7)*#REF!)+(IF(#REF!="","0",7)*#REF!)+(IF(#REF!="","0",7)*#REF!)+(IF(#REF!="","0",7)*#REF!)+(IF(#REF!="","0",7)*#REF!)+(IF(#REF!="","0",7)*#REF!)+(IF(#REF!="","0",7)*#REF!))</f>
        <v>#REF!</v>
      </c>
      <c r="J102" s="25" t="e">
        <f>SUM(C102:I102)</f>
        <v>#REF!</v>
      </c>
      <c r="K102" s="22" t="e">
        <f>J102/350</f>
        <v>#REF!</v>
      </c>
      <c r="L102" s="23"/>
    </row>
    <row r="103" spans="1:12" ht="13.5" hidden="1" thickBot="1" x14ac:dyDescent="0.25">
      <c r="B103" s="26"/>
      <c r="C103" s="27"/>
      <c r="D103" s="27"/>
      <c r="E103" s="27"/>
      <c r="F103" s="27"/>
      <c r="G103" s="27"/>
      <c r="H103" s="27"/>
      <c r="I103" s="27"/>
      <c r="J103" s="27" t="e">
        <f>SUM(J101:J102)</f>
        <v>#REF!</v>
      </c>
      <c r="K103" s="28" t="e">
        <f>IF(J103&lt;490,0,J103/700)</f>
        <v>#REF!</v>
      </c>
      <c r="L103" s="23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8740157480314965" right="0.39370078740157483" top="0.59055118110236227" bottom="0.51181102362204722" header="0.23622047244094491" footer="0.31496062992125984"/>
  <pageSetup paperSize="9" scale="45" orientation="portrait" r:id="rId1"/>
  <headerFooter alignWithMargins="0">
    <oddHeader>&amp;L&amp;"Arial,Grassetto Corsivo"&amp;14COMUNE DI GRAGLIA</oddHeader>
    <oddFooter>&amp;LFirma compilatore:&amp;CFirma interessato: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view="pageLayout" topLeftCell="B93" zoomScale="50" zoomScaleNormal="180" zoomScaleSheetLayoutView="91" zoomScalePageLayoutView="50" workbookViewId="0">
      <selection activeCell="B69" sqref="B69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82" t="s">
        <v>56</v>
      </c>
      <c r="D1" s="182"/>
      <c r="E1" s="182"/>
      <c r="F1" s="182"/>
      <c r="G1" s="2"/>
      <c r="H1" s="140" t="s">
        <v>1</v>
      </c>
      <c r="I1" s="141"/>
      <c r="J1" s="141"/>
    </row>
    <row r="2" spans="1:12" ht="15" customHeight="1" x14ac:dyDescent="0.2">
      <c r="B2" s="4" t="s">
        <v>2</v>
      </c>
      <c r="C2" s="142" t="s">
        <v>78</v>
      </c>
      <c r="D2" s="143"/>
      <c r="E2" s="143"/>
      <c r="F2" s="144"/>
      <c r="G2" s="5"/>
      <c r="H2" s="119">
        <v>2022</v>
      </c>
      <c r="I2" s="120"/>
      <c r="J2" s="121"/>
    </row>
    <row r="3" spans="1:12" ht="15" x14ac:dyDescent="0.2">
      <c r="B3" s="6" t="s">
        <v>3</v>
      </c>
      <c r="C3" s="183" t="s">
        <v>79</v>
      </c>
      <c r="D3" s="183"/>
      <c r="E3" s="183"/>
      <c r="F3" s="183"/>
      <c r="G3" s="7"/>
      <c r="H3" s="122"/>
      <c r="I3" s="123"/>
      <c r="J3" s="124"/>
    </row>
    <row r="4" spans="1:12" ht="15" x14ac:dyDescent="0.2">
      <c r="B4" s="8" t="s">
        <v>4</v>
      </c>
      <c r="C4" s="126" t="s">
        <v>80</v>
      </c>
      <c r="D4" s="126"/>
      <c r="E4" s="126"/>
      <c r="F4" s="126"/>
      <c r="G4" s="7"/>
      <c r="H4" s="7"/>
      <c r="I4" s="7"/>
      <c r="J4" s="9"/>
    </row>
    <row r="5" spans="1:12" ht="15.75" thickBot="1" x14ac:dyDescent="0.25">
      <c r="B5" s="10" t="s">
        <v>5</v>
      </c>
      <c r="C5" s="171" t="s">
        <v>81</v>
      </c>
      <c r="D5" s="171"/>
      <c r="E5" s="171"/>
      <c r="F5" s="171"/>
      <c r="G5" s="7"/>
      <c r="H5" s="7"/>
      <c r="I5" s="7"/>
      <c r="J5" s="7"/>
    </row>
    <row r="6" spans="1:12" ht="20.25" customHeight="1" x14ac:dyDescent="0.2">
      <c r="B6" s="172" t="s">
        <v>7</v>
      </c>
      <c r="C6" s="173"/>
      <c r="D6" s="173"/>
      <c r="E6" s="173"/>
      <c r="F6" s="173"/>
      <c r="G6" s="174" t="s">
        <v>8</v>
      </c>
      <c r="H6" s="174"/>
      <c r="I6" s="174" t="s">
        <v>9</v>
      </c>
      <c r="J6" s="175"/>
    </row>
    <row r="7" spans="1:12" s="11" customFormat="1" ht="12.75" customHeight="1" x14ac:dyDescent="0.2">
      <c r="B7" s="176" t="s">
        <v>10</v>
      </c>
      <c r="C7" s="177"/>
      <c r="D7" s="178" t="s">
        <v>11</v>
      </c>
      <c r="E7" s="177"/>
      <c r="F7" s="177"/>
      <c r="G7" s="179"/>
      <c r="H7" s="179"/>
      <c r="I7" s="180"/>
      <c r="J7" s="181"/>
      <c r="L7" s="3"/>
    </row>
    <row r="8" spans="1:12" x14ac:dyDescent="0.2">
      <c r="B8" s="184" t="s">
        <v>82</v>
      </c>
      <c r="C8" s="185"/>
      <c r="D8" s="165"/>
      <c r="E8" s="165"/>
      <c r="F8" s="165"/>
      <c r="G8" s="166">
        <v>1</v>
      </c>
      <c r="H8" s="166"/>
      <c r="I8" s="169">
        <v>45</v>
      </c>
      <c r="J8" s="170"/>
    </row>
    <row r="9" spans="1:12" x14ac:dyDescent="0.2">
      <c r="B9" s="164" t="s">
        <v>77</v>
      </c>
      <c r="C9" s="165"/>
      <c r="D9" s="165"/>
      <c r="E9" s="165"/>
      <c r="F9" s="165"/>
      <c r="G9" s="166">
        <v>1</v>
      </c>
      <c r="H9" s="166"/>
      <c r="I9" s="167">
        <v>40</v>
      </c>
      <c r="J9" s="168"/>
    </row>
    <row r="10" spans="1:12" x14ac:dyDescent="0.2">
      <c r="B10" s="164"/>
      <c r="C10" s="165"/>
      <c r="D10" s="165"/>
      <c r="E10" s="165"/>
      <c r="F10" s="165"/>
      <c r="G10" s="166"/>
      <c r="H10" s="166"/>
      <c r="I10" s="167"/>
      <c r="J10" s="168"/>
    </row>
    <row r="11" spans="1:12" x14ac:dyDescent="0.2">
      <c r="B11" s="164"/>
      <c r="C11" s="165"/>
      <c r="D11" s="165"/>
      <c r="E11" s="165"/>
      <c r="F11" s="165"/>
      <c r="G11" s="166"/>
      <c r="H11" s="166"/>
      <c r="I11" s="167"/>
      <c r="J11" s="168"/>
    </row>
    <row r="12" spans="1:12" x14ac:dyDescent="0.2">
      <c r="B12" s="164"/>
      <c r="C12" s="165"/>
      <c r="D12" s="165"/>
      <c r="E12" s="165"/>
      <c r="F12" s="165"/>
      <c r="G12" s="166"/>
      <c r="H12" s="166"/>
      <c r="I12" s="167"/>
      <c r="J12" s="168"/>
    </row>
    <row r="13" spans="1:12" x14ac:dyDescent="0.2">
      <c r="B13" s="164"/>
      <c r="C13" s="165"/>
      <c r="D13" s="165"/>
      <c r="E13" s="165"/>
      <c r="F13" s="165"/>
      <c r="G13" s="166"/>
      <c r="H13" s="166"/>
      <c r="I13" s="167"/>
      <c r="J13" s="168"/>
    </row>
    <row r="14" spans="1:12" x14ac:dyDescent="0.2">
      <c r="A14" s="12"/>
      <c r="B14" s="164"/>
      <c r="C14" s="165"/>
      <c r="D14" s="165"/>
      <c r="E14" s="165"/>
      <c r="F14" s="165"/>
      <c r="G14" s="166"/>
      <c r="H14" s="166"/>
      <c r="I14" s="167"/>
      <c r="J14" s="168"/>
    </row>
    <row r="15" spans="1:12" x14ac:dyDescent="0.2">
      <c r="A15" s="12"/>
      <c r="B15" s="164"/>
      <c r="C15" s="165"/>
      <c r="D15" s="165"/>
      <c r="E15" s="165"/>
      <c r="F15" s="165"/>
      <c r="G15" s="166"/>
      <c r="H15" s="166"/>
      <c r="I15" s="167"/>
      <c r="J15" s="168"/>
    </row>
    <row r="16" spans="1:12" x14ac:dyDescent="0.2">
      <c r="A16" s="12"/>
      <c r="B16" s="164"/>
      <c r="C16" s="165"/>
      <c r="D16" s="165"/>
      <c r="E16" s="165"/>
      <c r="F16" s="165"/>
      <c r="G16" s="166"/>
      <c r="H16" s="166"/>
      <c r="I16" s="167"/>
      <c r="J16" s="168"/>
    </row>
    <row r="17" spans="1:11" ht="13.5" thickBot="1" x14ac:dyDescent="0.25">
      <c r="A17" s="12"/>
      <c r="B17" s="155"/>
      <c r="C17" s="156"/>
      <c r="D17" s="156"/>
      <c r="E17" s="156"/>
      <c r="F17" s="156"/>
      <c r="G17" s="157"/>
      <c r="H17" s="157"/>
      <c r="I17" s="158"/>
      <c r="J17" s="159"/>
    </row>
    <row r="18" spans="1:11" ht="13.5" thickBot="1" x14ac:dyDescent="0.25">
      <c r="A18" s="12"/>
      <c r="B18" s="160"/>
      <c r="C18" s="161"/>
      <c r="D18" s="160"/>
      <c r="E18" s="160"/>
      <c r="F18" s="160"/>
      <c r="G18" s="162"/>
      <c r="H18" s="162"/>
      <c r="I18" s="163"/>
      <c r="J18" s="163"/>
    </row>
    <row r="19" spans="1:11" ht="35.25" customHeight="1" thickBot="1" x14ac:dyDescent="0.25">
      <c r="A19" s="13"/>
      <c r="B19" s="80" t="s">
        <v>34</v>
      </c>
      <c r="C19" s="81" t="s">
        <v>14</v>
      </c>
      <c r="D19" s="150" t="s">
        <v>38</v>
      </c>
      <c r="E19" s="150"/>
      <c r="F19" s="150"/>
      <c r="G19" s="151"/>
      <c r="H19" s="152">
        <v>0.51</v>
      </c>
      <c r="I19" s="153"/>
      <c r="J19" s="154"/>
    </row>
    <row r="20" spans="1:11" ht="35.25" customHeight="1" thickBot="1" x14ac:dyDescent="0.25">
      <c r="A20" s="13"/>
      <c r="B20" s="82" t="s">
        <v>12</v>
      </c>
      <c r="C20" s="83">
        <v>8</v>
      </c>
      <c r="D20" s="36">
        <v>1</v>
      </c>
      <c r="E20" s="36">
        <v>2</v>
      </c>
      <c r="F20" s="36">
        <v>3</v>
      </c>
      <c r="G20" s="37">
        <v>4</v>
      </c>
      <c r="H20" s="84">
        <v>5</v>
      </c>
      <c r="I20" s="84">
        <v>6</v>
      </c>
      <c r="J20" s="84">
        <v>7</v>
      </c>
      <c r="K20" s="85">
        <f>SUM(D23:J23)/2</f>
        <v>7</v>
      </c>
    </row>
    <row r="21" spans="1:11" ht="35.25" customHeight="1" x14ac:dyDescent="0.2">
      <c r="A21" s="13"/>
      <c r="B21" s="97" t="s">
        <v>63</v>
      </c>
      <c r="C21" s="97"/>
      <c r="D21" s="31"/>
      <c r="E21" s="31"/>
      <c r="F21" s="31"/>
      <c r="G21" s="32"/>
      <c r="H21" s="29" t="s">
        <v>33</v>
      </c>
      <c r="I21" s="29"/>
      <c r="J21" s="29" t="s">
        <v>99</v>
      </c>
    </row>
    <row r="22" spans="1:11" ht="35.25" customHeight="1" thickBot="1" x14ac:dyDescent="0.25">
      <c r="A22" s="13"/>
      <c r="B22" s="97" t="s">
        <v>64</v>
      </c>
      <c r="C22" s="97"/>
      <c r="D22" s="31"/>
      <c r="E22" s="31"/>
      <c r="F22" s="31"/>
      <c r="G22" s="32"/>
      <c r="H22" s="29"/>
      <c r="I22" s="29"/>
      <c r="J22" s="29" t="s">
        <v>99</v>
      </c>
    </row>
    <row r="23" spans="1:11" ht="35.25" hidden="1" customHeight="1" thickBot="1" x14ac:dyDescent="0.25">
      <c r="A23" s="13"/>
      <c r="B23" s="147"/>
      <c r="C23" s="147"/>
      <c r="D23" s="33">
        <f>((IF(D21="X",D20,"0")+(IF(D22="X",D20,"0"))))</f>
        <v>0</v>
      </c>
      <c r="E23" s="33">
        <f t="shared" ref="E23:J23" si="0">((IF(E21="X",E20,"0")+(IF(E22="X",E20,"0"))))</f>
        <v>0</v>
      </c>
      <c r="F23" s="33">
        <f t="shared" si="0"/>
        <v>0</v>
      </c>
      <c r="G23" s="34">
        <f t="shared" si="0"/>
        <v>0</v>
      </c>
      <c r="H23" s="68">
        <f t="shared" si="0"/>
        <v>0</v>
      </c>
      <c r="I23" s="68">
        <f t="shared" si="0"/>
        <v>0</v>
      </c>
      <c r="J23" s="68">
        <f t="shared" si="0"/>
        <v>14</v>
      </c>
    </row>
    <row r="24" spans="1:11" ht="35.25" customHeight="1" thickBot="1" x14ac:dyDescent="0.25">
      <c r="A24" s="13"/>
      <c r="B24" s="86" t="s">
        <v>13</v>
      </c>
      <c r="C24" s="87">
        <v>13</v>
      </c>
      <c r="D24" s="36">
        <v>1</v>
      </c>
      <c r="E24" s="36">
        <v>2</v>
      </c>
      <c r="F24" s="36">
        <v>3</v>
      </c>
      <c r="G24" s="37">
        <v>4</v>
      </c>
      <c r="H24" s="84">
        <v>5</v>
      </c>
      <c r="I24" s="84">
        <v>6</v>
      </c>
      <c r="J24" s="84">
        <v>7</v>
      </c>
      <c r="K24" s="85">
        <f>SUM(D27:J27)/2</f>
        <v>6.5</v>
      </c>
    </row>
    <row r="25" spans="1:11" ht="35.25" customHeight="1" x14ac:dyDescent="0.2">
      <c r="A25" s="13"/>
      <c r="B25" s="97" t="s">
        <v>35</v>
      </c>
      <c r="C25" s="97"/>
      <c r="D25" s="31"/>
      <c r="E25" s="31"/>
      <c r="F25" s="31"/>
      <c r="G25" s="32"/>
      <c r="H25" s="29"/>
      <c r="I25" s="29"/>
      <c r="J25" s="29" t="s">
        <v>99</v>
      </c>
    </row>
    <row r="26" spans="1:11" ht="35.25" customHeight="1" thickBot="1" x14ac:dyDescent="0.25">
      <c r="A26" s="13"/>
      <c r="B26" s="97" t="s">
        <v>36</v>
      </c>
      <c r="C26" s="97"/>
      <c r="D26" s="31"/>
      <c r="E26" s="31"/>
      <c r="F26" s="31"/>
      <c r="G26" s="32"/>
      <c r="H26" s="29"/>
      <c r="I26" s="29" t="s">
        <v>99</v>
      </c>
      <c r="J26" s="29"/>
    </row>
    <row r="27" spans="1:11" ht="35.25" hidden="1" customHeight="1" x14ac:dyDescent="0.2">
      <c r="A27" s="13"/>
      <c r="B27" s="147"/>
      <c r="C27" s="147"/>
      <c r="D27" s="33">
        <f>((IF(D25="X",D24,"0")+(IF(D26="X",D24,"0"))))</f>
        <v>0</v>
      </c>
      <c r="E27" s="33">
        <f t="shared" ref="E27:J27" si="1">((IF(E25="X",E24,"0")+(IF(E26="X",E24,"0"))))</f>
        <v>0</v>
      </c>
      <c r="F27" s="33">
        <f t="shared" si="1"/>
        <v>0</v>
      </c>
      <c r="G27" s="34">
        <f t="shared" si="1"/>
        <v>0</v>
      </c>
      <c r="H27" s="68">
        <f t="shared" si="1"/>
        <v>0</v>
      </c>
      <c r="I27" s="68">
        <f t="shared" si="1"/>
        <v>6</v>
      </c>
      <c r="J27" s="68">
        <f t="shared" si="1"/>
        <v>7</v>
      </c>
    </row>
    <row r="28" spans="1:11" ht="35.25" customHeight="1" thickBot="1" x14ac:dyDescent="0.25">
      <c r="A28" s="13"/>
      <c r="B28" s="86" t="s">
        <v>37</v>
      </c>
      <c r="C28" s="87">
        <v>30</v>
      </c>
      <c r="D28" s="36">
        <v>1</v>
      </c>
      <c r="E28" s="36">
        <v>2</v>
      </c>
      <c r="F28" s="36">
        <v>3</v>
      </c>
      <c r="G28" s="37">
        <v>4</v>
      </c>
      <c r="H28" s="84">
        <v>5</v>
      </c>
      <c r="I28" s="84">
        <v>6</v>
      </c>
      <c r="J28" s="84">
        <v>7</v>
      </c>
      <c r="K28" s="85">
        <f>SUM(D31:J31)/2</f>
        <v>7</v>
      </c>
    </row>
    <row r="29" spans="1:11" ht="35.25" customHeight="1" x14ac:dyDescent="0.2">
      <c r="A29" s="13"/>
      <c r="B29" s="97" t="s">
        <v>68</v>
      </c>
      <c r="C29" s="97"/>
      <c r="D29" s="31"/>
      <c r="E29" s="31"/>
      <c r="F29" s="31"/>
      <c r="G29" s="32"/>
      <c r="H29" s="29"/>
      <c r="I29" s="29"/>
      <c r="J29" s="29" t="s">
        <v>99</v>
      </c>
    </row>
    <row r="30" spans="1:11" ht="35.25" customHeight="1" thickBot="1" x14ac:dyDescent="0.25">
      <c r="A30" s="13"/>
      <c r="B30" s="97" t="s">
        <v>69</v>
      </c>
      <c r="C30" s="97"/>
      <c r="D30" s="31"/>
      <c r="E30" s="31"/>
      <c r="F30" s="31"/>
      <c r="G30" s="32"/>
      <c r="H30" s="29"/>
      <c r="I30" s="29"/>
      <c r="J30" s="29" t="s">
        <v>99</v>
      </c>
    </row>
    <row r="31" spans="1:11" ht="35.25" hidden="1" customHeight="1" thickBot="1" x14ac:dyDescent="0.25">
      <c r="A31" s="13"/>
      <c r="B31" s="98"/>
      <c r="C31" s="98"/>
      <c r="D31" s="69">
        <f>((IF(D29="X",D28,"0")+(IF(D30="X",D28,"0"))))</f>
        <v>0</v>
      </c>
      <c r="E31" s="69">
        <f t="shared" ref="E31:J31" si="2">((IF(E29="X",E28,"0")+(IF(E30="X",E28,"0"))))</f>
        <v>0</v>
      </c>
      <c r="F31" s="69">
        <f t="shared" si="2"/>
        <v>0</v>
      </c>
      <c r="G31" s="69">
        <f t="shared" si="2"/>
        <v>0</v>
      </c>
      <c r="H31" s="69">
        <f t="shared" si="2"/>
        <v>0</v>
      </c>
      <c r="I31" s="69">
        <f t="shared" si="2"/>
        <v>0</v>
      </c>
      <c r="J31" s="69">
        <f t="shared" si="2"/>
        <v>14</v>
      </c>
    </row>
    <row r="32" spans="1:11" s="17" customFormat="1" ht="45" customHeight="1" thickBot="1" x14ac:dyDescent="0.25">
      <c r="B32" s="55" t="s">
        <v>52</v>
      </c>
      <c r="C32" s="56">
        <f>C28+C24+C20</f>
        <v>51</v>
      </c>
      <c r="D32" s="148">
        <f>(K20*C20)+(K24*C24)+(K28*C28)</f>
        <v>350.5</v>
      </c>
      <c r="E32" s="149"/>
      <c r="F32" s="149"/>
      <c r="G32" s="149"/>
      <c r="H32" s="135">
        <f>D32/(C32*7)</f>
        <v>0.98179271708683469</v>
      </c>
      <c r="I32" s="136"/>
      <c r="J32" s="136"/>
      <c r="K32" s="137"/>
    </row>
    <row r="33" spans="1:11" s="57" customFormat="1" ht="13.5" thickBot="1" x14ac:dyDescent="0.25">
      <c r="B33" s="88" t="s">
        <v>21</v>
      </c>
      <c r="C33" s="89"/>
      <c r="D33" s="89"/>
      <c r="E33" s="89"/>
      <c r="F33" s="89"/>
      <c r="G33" s="89"/>
      <c r="H33" s="89"/>
      <c r="I33" s="89"/>
      <c r="J33" s="89"/>
      <c r="K33" s="90"/>
    </row>
    <row r="34" spans="1:11" s="57" customFormat="1" ht="25.5" customHeight="1" x14ac:dyDescent="0.2">
      <c r="B34" s="91" t="s">
        <v>58</v>
      </c>
      <c r="C34" s="92"/>
      <c r="D34" s="92"/>
      <c r="E34" s="92"/>
      <c r="F34" s="92"/>
      <c r="G34" s="92"/>
      <c r="H34" s="92"/>
      <c r="I34" s="92"/>
      <c r="J34" s="92"/>
      <c r="K34" s="93"/>
    </row>
    <row r="35" spans="1:11" s="57" customFormat="1" x14ac:dyDescent="0.2">
      <c r="B35" s="50"/>
      <c r="C35" s="35"/>
      <c r="D35" s="35"/>
      <c r="E35" s="35"/>
      <c r="F35" s="35"/>
      <c r="G35" s="35"/>
      <c r="H35" s="35"/>
      <c r="I35" s="35"/>
      <c r="J35" s="35"/>
      <c r="K35" s="51"/>
    </row>
    <row r="36" spans="1:11" s="57" customFormat="1" x14ac:dyDescent="0.2">
      <c r="B36" s="50"/>
      <c r="C36" s="35"/>
      <c r="D36" s="35"/>
      <c r="E36" s="35"/>
      <c r="F36" s="35"/>
      <c r="G36" s="35"/>
      <c r="H36" s="35"/>
      <c r="I36" s="35"/>
      <c r="J36" s="35"/>
      <c r="K36" s="51"/>
    </row>
    <row r="37" spans="1:11" s="57" customFormat="1" x14ac:dyDescent="0.2">
      <c r="B37" s="50"/>
      <c r="C37" s="35"/>
      <c r="D37" s="35"/>
      <c r="E37" s="35"/>
      <c r="F37" s="35"/>
      <c r="G37" s="35"/>
      <c r="H37" s="35"/>
      <c r="I37" s="35"/>
      <c r="J37" s="35"/>
      <c r="K37" s="51"/>
    </row>
    <row r="38" spans="1:11" s="57" customFormat="1" x14ac:dyDescent="0.2">
      <c r="B38" s="50"/>
      <c r="C38" s="35"/>
      <c r="D38" s="35"/>
      <c r="E38" s="35"/>
      <c r="F38" s="35"/>
      <c r="G38" s="35"/>
      <c r="H38" s="35"/>
      <c r="I38" s="35"/>
      <c r="J38" s="35"/>
      <c r="K38" s="51"/>
    </row>
    <row r="39" spans="1:11" s="57" customFormat="1" x14ac:dyDescent="0.2">
      <c r="B39" s="50"/>
      <c r="C39" s="35"/>
      <c r="D39" s="35"/>
      <c r="E39" s="35"/>
      <c r="F39" s="35"/>
      <c r="G39" s="35"/>
      <c r="H39" s="35"/>
      <c r="I39" s="35"/>
      <c r="J39" s="35"/>
      <c r="K39" s="51"/>
    </row>
    <row r="40" spans="1:11" s="17" customFormat="1" ht="13.5" thickBot="1" x14ac:dyDescent="0.25">
      <c r="B40" s="52"/>
      <c r="C40" s="53"/>
      <c r="D40" s="53"/>
      <c r="E40" s="53"/>
      <c r="F40" s="53"/>
      <c r="G40" s="53"/>
      <c r="H40" s="53"/>
      <c r="I40" s="53"/>
      <c r="J40" s="53"/>
      <c r="K40" s="54"/>
    </row>
    <row r="41" spans="1:11" s="17" customFormat="1" ht="15" x14ac:dyDescent="0.2">
      <c r="B41" s="62" t="s">
        <v>0</v>
      </c>
      <c r="C41" s="138" t="s">
        <v>56</v>
      </c>
      <c r="D41" s="138"/>
      <c r="E41" s="138"/>
      <c r="F41" s="139"/>
      <c r="G41" s="35"/>
      <c r="H41" s="140" t="s">
        <v>1</v>
      </c>
      <c r="I41" s="141"/>
      <c r="J41" s="141"/>
      <c r="K41"/>
    </row>
    <row r="42" spans="1:11" s="17" customFormat="1" ht="14.25" x14ac:dyDescent="0.2">
      <c r="B42" s="58" t="s">
        <v>2</v>
      </c>
      <c r="C42" s="142" t="s">
        <v>70</v>
      </c>
      <c r="D42" s="143"/>
      <c r="E42" s="143"/>
      <c r="F42" s="144"/>
      <c r="G42" s="35"/>
      <c r="H42" s="119">
        <v>2022</v>
      </c>
      <c r="I42" s="120"/>
      <c r="J42" s="121"/>
      <c r="K42"/>
    </row>
    <row r="43" spans="1:11" s="17" customFormat="1" ht="14.25" x14ac:dyDescent="0.2">
      <c r="B43" s="59" t="s">
        <v>3</v>
      </c>
      <c r="C43" s="145" t="str">
        <f>C3</f>
        <v>BENEDETTA BERGAMINI</v>
      </c>
      <c r="D43" s="145"/>
      <c r="E43" s="145"/>
      <c r="F43" s="146"/>
      <c r="G43" s="35"/>
      <c r="H43" s="122"/>
      <c r="I43" s="123"/>
      <c r="J43" s="124"/>
      <c r="K43"/>
    </row>
    <row r="44" spans="1:11" s="17" customFormat="1" ht="14.25" x14ac:dyDescent="0.2">
      <c r="B44" s="60" t="s">
        <v>4</v>
      </c>
      <c r="C44" s="126" t="str">
        <f>C4</f>
        <v>C1</v>
      </c>
      <c r="D44" s="126"/>
      <c r="E44" s="126"/>
      <c r="F44" s="127"/>
      <c r="G44" s="35"/>
      <c r="H44" s="35"/>
      <c r="I44" s="35"/>
      <c r="J44" s="35"/>
      <c r="K44"/>
    </row>
    <row r="45" spans="1:11" s="17" customFormat="1" ht="15" thickBot="1" x14ac:dyDescent="0.25">
      <c r="B45" s="61" t="s">
        <v>5</v>
      </c>
      <c r="C45" s="128" t="str">
        <f>C5</f>
        <v>Istruttore amm.vo</v>
      </c>
      <c r="D45" s="128"/>
      <c r="E45" s="128"/>
      <c r="F45" s="129"/>
      <c r="G45" s="35"/>
      <c r="H45" s="35"/>
      <c r="I45" s="35"/>
      <c r="J45" s="35"/>
      <c r="K45"/>
    </row>
    <row r="46" spans="1:11" s="17" customFormat="1" ht="13.5" thickBot="1" x14ac:dyDescent="0.25">
      <c r="B46" s="50"/>
      <c r="C46" s="35"/>
      <c r="D46" s="35"/>
      <c r="E46" s="35"/>
      <c r="F46" s="35"/>
      <c r="G46" s="35"/>
      <c r="H46" s="35"/>
      <c r="I46" s="35"/>
      <c r="J46" s="35"/>
      <c r="K46"/>
    </row>
    <row r="47" spans="1:11" ht="42.95" customHeight="1" thickBot="1" x14ac:dyDescent="0.25">
      <c r="A47" s="14"/>
      <c r="B47" s="70" t="s">
        <v>39</v>
      </c>
      <c r="C47" s="63" t="s">
        <v>14</v>
      </c>
      <c r="D47" s="130" t="s">
        <v>38</v>
      </c>
      <c r="E47" s="130"/>
      <c r="F47" s="130"/>
      <c r="G47" s="131"/>
      <c r="H47" s="132">
        <v>0.49</v>
      </c>
      <c r="I47" s="133"/>
      <c r="J47" s="134"/>
    </row>
    <row r="48" spans="1:11" ht="35.25" customHeight="1" thickBot="1" x14ac:dyDescent="0.25">
      <c r="A48" s="13"/>
      <c r="B48" s="64" t="s">
        <v>15</v>
      </c>
      <c r="C48" s="65">
        <v>10</v>
      </c>
      <c r="D48" s="71">
        <v>1</v>
      </c>
      <c r="E48" s="71">
        <v>2</v>
      </c>
      <c r="F48" s="71">
        <v>3</v>
      </c>
      <c r="G48" s="71">
        <v>4</v>
      </c>
      <c r="H48" s="72">
        <v>5</v>
      </c>
      <c r="I48" s="72">
        <v>6</v>
      </c>
      <c r="J48" s="73">
        <v>7</v>
      </c>
      <c r="K48" s="66">
        <f>SUM(D52:J52)/2</f>
        <v>6.5</v>
      </c>
    </row>
    <row r="49" spans="1:11" ht="35.25" customHeight="1" x14ac:dyDescent="0.2">
      <c r="A49" s="13"/>
      <c r="B49" s="97" t="s">
        <v>65</v>
      </c>
      <c r="C49" s="97"/>
      <c r="D49" s="67"/>
      <c r="E49" s="67"/>
      <c r="F49" s="67"/>
      <c r="G49" s="67"/>
      <c r="H49" s="29"/>
      <c r="I49" s="29" t="s">
        <v>99</v>
      </c>
      <c r="J49" s="29"/>
    </row>
    <row r="50" spans="1:11" ht="35.25" hidden="1" customHeight="1" x14ac:dyDescent="0.2">
      <c r="A50" s="13"/>
      <c r="B50" s="97" t="s">
        <v>42</v>
      </c>
      <c r="C50" s="97"/>
      <c r="D50" s="67"/>
      <c r="E50" s="67"/>
      <c r="F50" s="67"/>
      <c r="G50" s="67"/>
      <c r="H50" s="29"/>
      <c r="I50" s="29"/>
      <c r="J50" s="29"/>
    </row>
    <row r="51" spans="1:11" ht="35.25" customHeight="1" thickBot="1" x14ac:dyDescent="0.25">
      <c r="A51" s="13"/>
      <c r="B51" s="97" t="s">
        <v>43</v>
      </c>
      <c r="C51" s="97"/>
      <c r="D51" s="67"/>
      <c r="E51" s="67"/>
      <c r="F51" s="67"/>
      <c r="G51" s="67"/>
      <c r="H51" s="29"/>
      <c r="I51" s="29"/>
      <c r="J51" s="29" t="s">
        <v>99</v>
      </c>
    </row>
    <row r="52" spans="1:11" ht="13.5" hidden="1" customHeight="1" thickBot="1" x14ac:dyDescent="0.25">
      <c r="A52" s="13"/>
      <c r="B52" s="98"/>
      <c r="C52" s="98"/>
      <c r="D52" s="69">
        <f>((IF(D49="X",D48,"0")+(IF(D50="X",D48,"0")+IF(D51="X",D48,"0"))))</f>
        <v>0</v>
      </c>
      <c r="E52" s="69">
        <f t="shared" ref="E52:J52" si="3">((IF(E49="X",E48,"0")+(IF(E50="X",E48,"0")+IF(E51="X",E48,"0"))))</f>
        <v>0</v>
      </c>
      <c r="F52" s="69">
        <f t="shared" si="3"/>
        <v>0</v>
      </c>
      <c r="G52" s="69">
        <f t="shared" si="3"/>
        <v>0</v>
      </c>
      <c r="H52" s="69">
        <f t="shared" si="3"/>
        <v>0</v>
      </c>
      <c r="I52" s="69">
        <f t="shared" si="3"/>
        <v>6</v>
      </c>
      <c r="J52" s="69">
        <f t="shared" si="3"/>
        <v>7</v>
      </c>
    </row>
    <row r="53" spans="1:11" ht="35.25" customHeight="1" thickBot="1" x14ac:dyDescent="0.25">
      <c r="A53" s="13"/>
      <c r="B53" s="74" t="s">
        <v>16</v>
      </c>
      <c r="C53" s="75">
        <v>8</v>
      </c>
      <c r="D53" s="71">
        <v>1</v>
      </c>
      <c r="E53" s="71">
        <v>2</v>
      </c>
      <c r="F53" s="71">
        <v>3</v>
      </c>
      <c r="G53" s="71">
        <v>4</v>
      </c>
      <c r="H53" s="72">
        <v>5</v>
      </c>
      <c r="I53" s="72">
        <v>6</v>
      </c>
      <c r="J53" s="73">
        <v>7</v>
      </c>
      <c r="K53" s="66">
        <f>SUM(D57:J57)/2</f>
        <v>6.5</v>
      </c>
    </row>
    <row r="54" spans="1:11" ht="35.25" customHeight="1" x14ac:dyDescent="0.2">
      <c r="A54" s="13"/>
      <c r="B54" s="114" t="s">
        <v>41</v>
      </c>
      <c r="C54" s="114"/>
      <c r="D54" s="76"/>
      <c r="E54" s="76"/>
      <c r="F54" s="76"/>
      <c r="G54" s="76"/>
      <c r="H54" s="30"/>
      <c r="I54" s="30"/>
      <c r="J54" s="30" t="s">
        <v>99</v>
      </c>
    </row>
    <row r="55" spans="1:11" ht="35.25" customHeight="1" thickBot="1" x14ac:dyDescent="0.25">
      <c r="A55" s="13"/>
      <c r="B55" s="97" t="s">
        <v>44</v>
      </c>
      <c r="C55" s="97"/>
      <c r="D55" s="67"/>
      <c r="E55" s="67"/>
      <c r="F55" s="67"/>
      <c r="G55" s="67"/>
      <c r="H55" s="29"/>
      <c r="I55" s="29" t="s">
        <v>99</v>
      </c>
      <c r="J55" s="29"/>
    </row>
    <row r="56" spans="1:11" ht="30" hidden="1" customHeight="1" thickBot="1" x14ac:dyDescent="0.25">
      <c r="A56" s="13"/>
      <c r="B56" s="97" t="s">
        <v>45</v>
      </c>
      <c r="C56" s="97"/>
      <c r="D56" s="67"/>
      <c r="E56" s="67"/>
      <c r="F56" s="67"/>
      <c r="G56" s="67"/>
      <c r="H56" s="29"/>
      <c r="I56" s="29"/>
      <c r="J56" s="29"/>
    </row>
    <row r="57" spans="1:11" ht="35.25" hidden="1" customHeight="1" x14ac:dyDescent="0.2">
      <c r="A57" s="13"/>
      <c r="B57" s="98"/>
      <c r="C57" s="98"/>
      <c r="D57" s="69">
        <f>((IF(D54="X",D53,"0")+(IF(D55="X",D53,"0")+IF(D56="X",D53,"0"))))</f>
        <v>0</v>
      </c>
      <c r="E57" s="69">
        <f t="shared" ref="E57:J57" si="4">((IF(E54="X",E53,"0")+(IF(E55="X",E53,"0")+IF(E56="X",E53,"0"))))</f>
        <v>0</v>
      </c>
      <c r="F57" s="69">
        <f t="shared" si="4"/>
        <v>0</v>
      </c>
      <c r="G57" s="69">
        <f t="shared" si="4"/>
        <v>0</v>
      </c>
      <c r="H57" s="69">
        <f t="shared" si="4"/>
        <v>0</v>
      </c>
      <c r="I57" s="69">
        <f t="shared" si="4"/>
        <v>6</v>
      </c>
      <c r="J57" s="69">
        <f t="shared" si="4"/>
        <v>7</v>
      </c>
    </row>
    <row r="58" spans="1:11" ht="21.95" hidden="1" customHeight="1" x14ac:dyDescent="0.2">
      <c r="A58" s="38"/>
      <c r="B58" s="35"/>
      <c r="C58" s="35"/>
      <c r="D58" s="35"/>
      <c r="E58" s="35"/>
      <c r="F58" s="35"/>
      <c r="G58" s="35"/>
      <c r="H58" s="35"/>
      <c r="I58" s="35"/>
      <c r="J58" s="35"/>
    </row>
    <row r="59" spans="1:11" ht="15" hidden="1" customHeight="1" x14ac:dyDescent="0.2">
      <c r="B59" s="1" t="s">
        <v>0</v>
      </c>
      <c r="C59" s="116" t="str">
        <f>C1</f>
        <v>Area</v>
      </c>
      <c r="D59" s="116"/>
      <c r="E59" s="116"/>
      <c r="F59" s="116"/>
      <c r="G59" s="45"/>
      <c r="H59" s="117" t="s">
        <v>1</v>
      </c>
      <c r="I59" s="118"/>
      <c r="J59" s="118"/>
    </row>
    <row r="60" spans="1:11" ht="15" hidden="1" customHeight="1" x14ac:dyDescent="0.2">
      <c r="B60" s="4" t="s">
        <v>2</v>
      </c>
      <c r="C60" s="116" t="str">
        <f>C2</f>
        <v>Tecnico</v>
      </c>
      <c r="D60" s="116"/>
      <c r="E60" s="116"/>
      <c r="F60" s="116"/>
      <c r="G60" s="46"/>
      <c r="H60" s="119">
        <f>H2</f>
        <v>2022</v>
      </c>
      <c r="I60" s="120"/>
      <c r="J60" s="121"/>
    </row>
    <row r="61" spans="1:11" ht="15" hidden="1" customHeight="1" x14ac:dyDescent="0.2">
      <c r="B61" s="1" t="s">
        <v>3</v>
      </c>
      <c r="C61" s="116" t="str">
        <f>C3</f>
        <v>BENEDETTA BERGAMINI</v>
      </c>
      <c r="D61" s="116"/>
      <c r="E61" s="116"/>
      <c r="F61" s="116"/>
      <c r="G61" s="47"/>
      <c r="H61" s="122"/>
      <c r="I61" s="123"/>
      <c r="J61" s="124"/>
    </row>
    <row r="62" spans="1:11" ht="15" hidden="1" customHeight="1" x14ac:dyDescent="0.2">
      <c r="B62" s="4" t="s">
        <v>4</v>
      </c>
      <c r="C62" s="125" t="str">
        <f>C4</f>
        <v>C1</v>
      </c>
      <c r="D62" s="125"/>
      <c r="E62" s="125"/>
      <c r="F62" s="125"/>
      <c r="G62" s="47"/>
      <c r="H62" s="47"/>
      <c r="I62" s="47"/>
      <c r="J62" s="48"/>
    </row>
    <row r="63" spans="1:11" ht="15" hidden="1" customHeight="1" x14ac:dyDescent="0.2">
      <c r="B63" s="49" t="s">
        <v>5</v>
      </c>
      <c r="C63" s="115" t="s">
        <v>6</v>
      </c>
      <c r="D63" s="115"/>
      <c r="E63" s="115"/>
      <c r="F63" s="115"/>
      <c r="G63" s="47"/>
      <c r="H63" s="47"/>
      <c r="I63" s="47"/>
      <c r="J63" s="47"/>
    </row>
    <row r="64" spans="1:11" ht="15" hidden="1" customHeight="1" thickBot="1" x14ac:dyDescent="0.25">
      <c r="B64" s="35"/>
      <c r="C64" s="35"/>
      <c r="D64" s="35"/>
      <c r="E64" s="35"/>
      <c r="F64" s="35"/>
      <c r="G64" s="35"/>
      <c r="H64" s="35"/>
      <c r="I64" s="35"/>
      <c r="J64" s="35"/>
    </row>
    <row r="65" spans="1:11" ht="35.25" customHeight="1" thickBot="1" x14ac:dyDescent="0.25">
      <c r="A65" s="13"/>
      <c r="B65" s="74" t="s">
        <v>17</v>
      </c>
      <c r="C65" s="75">
        <v>13</v>
      </c>
      <c r="D65" s="71">
        <v>1</v>
      </c>
      <c r="E65" s="71">
        <v>2</v>
      </c>
      <c r="F65" s="71">
        <v>3</v>
      </c>
      <c r="G65" s="71">
        <v>4</v>
      </c>
      <c r="H65" s="72">
        <v>5</v>
      </c>
      <c r="I65" s="72">
        <v>6</v>
      </c>
      <c r="J65" s="73">
        <v>7</v>
      </c>
      <c r="K65" s="66">
        <f>SUM(D68:J68)/2</f>
        <v>6.5</v>
      </c>
    </row>
    <row r="66" spans="1:11" ht="35.25" customHeight="1" x14ac:dyDescent="0.2">
      <c r="A66" s="13"/>
      <c r="B66" s="114" t="s">
        <v>59</v>
      </c>
      <c r="C66" s="114"/>
      <c r="D66" s="76"/>
      <c r="E66" s="76"/>
      <c r="F66" s="76"/>
      <c r="G66" s="76"/>
      <c r="H66" s="30" t="s">
        <v>33</v>
      </c>
      <c r="I66" s="30" t="s">
        <v>99</v>
      </c>
      <c r="J66" s="30"/>
    </row>
    <row r="67" spans="1:11" ht="35.25" customHeight="1" thickBot="1" x14ac:dyDescent="0.25">
      <c r="A67" s="13"/>
      <c r="B67" s="97" t="s">
        <v>60</v>
      </c>
      <c r="C67" s="97"/>
      <c r="D67" s="67"/>
      <c r="E67" s="67"/>
      <c r="F67" s="67"/>
      <c r="G67" s="67"/>
      <c r="H67" s="29" t="s">
        <v>33</v>
      </c>
      <c r="I67" s="29"/>
      <c r="J67" s="29" t="s">
        <v>99</v>
      </c>
    </row>
    <row r="68" spans="1:11" ht="35.25" hidden="1" customHeight="1" thickBot="1" x14ac:dyDescent="0.25">
      <c r="A68" s="13"/>
      <c r="B68" s="98"/>
      <c r="C68" s="98"/>
      <c r="D68" s="69">
        <f>((IF(D66="X",D65,"0")+(IF(D67="X",D65,"0"))))</f>
        <v>0</v>
      </c>
      <c r="E68" s="69">
        <f t="shared" ref="E68:J68" si="5">((IF(E66="X",E65,"0")+(IF(E67="X",E65,"0"))))</f>
        <v>0</v>
      </c>
      <c r="F68" s="69">
        <f t="shared" si="5"/>
        <v>0</v>
      </c>
      <c r="G68" s="69">
        <f t="shared" si="5"/>
        <v>0</v>
      </c>
      <c r="H68" s="69">
        <f t="shared" si="5"/>
        <v>0</v>
      </c>
      <c r="I68" s="69">
        <f t="shared" si="5"/>
        <v>6</v>
      </c>
      <c r="J68" s="69">
        <f t="shared" si="5"/>
        <v>7</v>
      </c>
    </row>
    <row r="69" spans="1:11" ht="35.25" customHeight="1" thickBot="1" x14ac:dyDescent="0.25">
      <c r="A69" s="13"/>
      <c r="B69" s="74" t="s">
        <v>46</v>
      </c>
      <c r="C69" s="75">
        <v>10</v>
      </c>
      <c r="D69" s="71">
        <v>1</v>
      </c>
      <c r="E69" s="71">
        <v>2</v>
      </c>
      <c r="F69" s="71">
        <v>3</v>
      </c>
      <c r="G69" s="71">
        <v>4</v>
      </c>
      <c r="H69" s="72">
        <v>5</v>
      </c>
      <c r="I69" s="72">
        <v>6</v>
      </c>
      <c r="J69" s="73">
        <v>7</v>
      </c>
      <c r="K69" s="66">
        <f>SUM(D73:J73)/2</f>
        <v>7</v>
      </c>
    </row>
    <row r="70" spans="1:11" ht="35.25" customHeight="1" x14ac:dyDescent="0.2">
      <c r="A70" s="13"/>
      <c r="B70" s="114" t="s">
        <v>66</v>
      </c>
      <c r="C70" s="114"/>
      <c r="D70" s="76"/>
      <c r="E70" s="76"/>
      <c r="F70" s="76"/>
      <c r="G70" s="76"/>
      <c r="H70" s="30"/>
      <c r="I70" s="30"/>
      <c r="J70" s="30" t="s">
        <v>99</v>
      </c>
    </row>
    <row r="71" spans="1:11" ht="35.25" hidden="1" customHeight="1" x14ac:dyDescent="0.2">
      <c r="A71" s="13"/>
      <c r="B71" s="97" t="s">
        <v>47</v>
      </c>
      <c r="C71" s="97"/>
      <c r="D71" s="67"/>
      <c r="E71" s="67"/>
      <c r="F71" s="67"/>
      <c r="G71" s="67"/>
      <c r="H71" s="29"/>
      <c r="I71" s="29"/>
      <c r="J71" s="29"/>
    </row>
    <row r="72" spans="1:11" ht="35.25" customHeight="1" thickBot="1" x14ac:dyDescent="0.25">
      <c r="A72" s="13"/>
      <c r="B72" s="97" t="s">
        <v>61</v>
      </c>
      <c r="C72" s="97"/>
      <c r="D72" s="67"/>
      <c r="E72" s="67"/>
      <c r="F72" s="67"/>
      <c r="G72" s="67"/>
      <c r="H72" s="29"/>
      <c r="I72" s="29"/>
      <c r="J72" s="29" t="s">
        <v>99</v>
      </c>
    </row>
    <row r="73" spans="1:11" ht="35.25" hidden="1" customHeight="1" thickBot="1" x14ac:dyDescent="0.25">
      <c r="A73" s="13"/>
      <c r="B73" s="98"/>
      <c r="C73" s="98"/>
      <c r="D73" s="69">
        <f t="shared" ref="D73:J73" si="6">((IF(D70="X",D69,"0")+IF(D71="X",D69,"0")+(IF(D72="X",D69,"0"))))</f>
        <v>0</v>
      </c>
      <c r="E73" s="69">
        <f t="shared" si="6"/>
        <v>0</v>
      </c>
      <c r="F73" s="69">
        <f t="shared" si="6"/>
        <v>0</v>
      </c>
      <c r="G73" s="69">
        <f t="shared" si="6"/>
        <v>0</v>
      </c>
      <c r="H73" s="69">
        <f t="shared" si="6"/>
        <v>0</v>
      </c>
      <c r="I73" s="69">
        <f t="shared" si="6"/>
        <v>0</v>
      </c>
      <c r="J73" s="69">
        <f t="shared" si="6"/>
        <v>14</v>
      </c>
    </row>
    <row r="74" spans="1:11" ht="35.25" hidden="1" customHeight="1" thickBot="1" x14ac:dyDescent="0.25">
      <c r="A74" s="13"/>
      <c r="B74" s="74" t="s">
        <v>18</v>
      </c>
      <c r="C74" s="75" t="s">
        <v>33</v>
      </c>
      <c r="D74" s="71">
        <v>1</v>
      </c>
      <c r="E74" s="71">
        <v>2</v>
      </c>
      <c r="F74" s="71">
        <v>3</v>
      </c>
      <c r="G74" s="71">
        <v>4</v>
      </c>
      <c r="H74" s="72">
        <v>5</v>
      </c>
      <c r="I74" s="72">
        <v>6</v>
      </c>
      <c r="J74" s="73">
        <v>7</v>
      </c>
      <c r="K74" s="66">
        <f>SUM(D77:J77)/2</f>
        <v>0</v>
      </c>
    </row>
    <row r="75" spans="1:11" ht="35.25" hidden="1" customHeight="1" x14ac:dyDescent="0.2">
      <c r="A75" s="13"/>
      <c r="B75" s="114" t="s">
        <v>48</v>
      </c>
      <c r="C75" s="114"/>
      <c r="D75" s="76"/>
      <c r="E75" s="76"/>
      <c r="F75" s="76"/>
      <c r="G75" s="76"/>
      <c r="H75" s="30"/>
      <c r="I75" s="30"/>
      <c r="J75" s="30"/>
    </row>
    <row r="76" spans="1:11" ht="35.25" hidden="1" customHeight="1" thickBot="1" x14ac:dyDescent="0.25">
      <c r="A76" s="13"/>
      <c r="B76" s="97" t="s">
        <v>49</v>
      </c>
      <c r="C76" s="97"/>
      <c r="D76" s="67"/>
      <c r="E76" s="67"/>
      <c r="F76" s="67"/>
      <c r="G76" s="67"/>
      <c r="H76" s="29"/>
      <c r="I76" s="29"/>
      <c r="J76" s="29"/>
    </row>
    <row r="77" spans="1:11" ht="35.25" hidden="1" customHeight="1" thickBot="1" x14ac:dyDescent="0.25">
      <c r="A77" s="13"/>
      <c r="B77" s="98"/>
      <c r="C77" s="98"/>
      <c r="D77" s="69">
        <f>((IF(D75="X",D74,"0")+IF(D76="X",D74,"0")))</f>
        <v>0</v>
      </c>
      <c r="E77" s="69">
        <f t="shared" ref="E77:J77" si="7">((IF(E75="X",E74,"0")+IF(E76="X",E74,"0")))</f>
        <v>0</v>
      </c>
      <c r="F77" s="69">
        <f t="shared" si="7"/>
        <v>0</v>
      </c>
      <c r="G77" s="69">
        <f t="shared" si="7"/>
        <v>0</v>
      </c>
      <c r="H77" s="69">
        <f t="shared" si="7"/>
        <v>0</v>
      </c>
      <c r="I77" s="69">
        <f t="shared" si="7"/>
        <v>0</v>
      </c>
      <c r="J77" s="69">
        <f t="shared" si="7"/>
        <v>0</v>
      </c>
    </row>
    <row r="78" spans="1:11" ht="35.25" customHeight="1" thickBot="1" x14ac:dyDescent="0.25">
      <c r="A78" s="13"/>
      <c r="B78" s="74" t="s">
        <v>19</v>
      </c>
      <c r="C78" s="75">
        <v>8</v>
      </c>
      <c r="D78" s="71">
        <v>1</v>
      </c>
      <c r="E78" s="71">
        <v>2</v>
      </c>
      <c r="F78" s="71">
        <v>3</v>
      </c>
      <c r="G78" s="71">
        <v>4</v>
      </c>
      <c r="H78" s="72">
        <v>5</v>
      </c>
      <c r="I78" s="72">
        <v>6</v>
      </c>
      <c r="J78" s="73">
        <v>7</v>
      </c>
      <c r="K78" s="66">
        <f>SUM(D82:J82)/3</f>
        <v>6.333333333333333</v>
      </c>
    </row>
    <row r="79" spans="1:11" ht="35.25" customHeight="1" x14ac:dyDescent="0.2">
      <c r="A79" s="13"/>
      <c r="B79" s="114" t="s">
        <v>50</v>
      </c>
      <c r="C79" s="114"/>
      <c r="D79" s="76"/>
      <c r="E79" s="76"/>
      <c r="F79" s="76"/>
      <c r="G79" s="76"/>
      <c r="H79" s="30"/>
      <c r="I79" s="30" t="s">
        <v>99</v>
      </c>
      <c r="J79" s="30"/>
    </row>
    <row r="80" spans="1:11" ht="35.25" customHeight="1" x14ac:dyDescent="0.2">
      <c r="A80" s="13"/>
      <c r="B80" s="97" t="s">
        <v>51</v>
      </c>
      <c r="C80" s="97"/>
      <c r="D80" s="67"/>
      <c r="E80" s="67"/>
      <c r="F80" s="67"/>
      <c r="G80" s="67"/>
      <c r="H80" s="29"/>
      <c r="I80" s="29" t="s">
        <v>99</v>
      </c>
      <c r="J80" s="29"/>
    </row>
    <row r="81" spans="1:11" ht="35.25" customHeight="1" thickBot="1" x14ac:dyDescent="0.25">
      <c r="A81" s="13"/>
      <c r="B81" s="97" t="s">
        <v>67</v>
      </c>
      <c r="C81" s="97"/>
      <c r="D81" s="67"/>
      <c r="E81" s="67"/>
      <c r="F81" s="67"/>
      <c r="G81" s="67"/>
      <c r="H81" s="29"/>
      <c r="I81" s="29"/>
      <c r="J81" s="29" t="s">
        <v>99</v>
      </c>
    </row>
    <row r="82" spans="1:11" ht="35.25" hidden="1" customHeight="1" thickBot="1" x14ac:dyDescent="0.25">
      <c r="A82" s="13"/>
      <c r="B82" s="98"/>
      <c r="C82" s="98"/>
      <c r="D82" s="69">
        <f>((IF(D79="X",D78,"0")+IF(D80="X",D78,"0")+(IF(D81="X",D78,"0"))))</f>
        <v>0</v>
      </c>
      <c r="E82" s="69">
        <f t="shared" ref="E82:J82" si="8">((IF(E79="X",E78,"0")+IF(E80="X",E78,"0")+(IF(E81="X",E78,"0"))))</f>
        <v>0</v>
      </c>
      <c r="F82" s="69">
        <f t="shared" si="8"/>
        <v>0</v>
      </c>
      <c r="G82" s="69">
        <f t="shared" si="8"/>
        <v>0</v>
      </c>
      <c r="H82" s="69">
        <f t="shared" si="8"/>
        <v>0</v>
      </c>
      <c r="I82" s="69">
        <f t="shared" si="8"/>
        <v>12</v>
      </c>
      <c r="J82" s="69">
        <f t="shared" si="8"/>
        <v>7</v>
      </c>
    </row>
    <row r="83" spans="1:11" s="17" customFormat="1" ht="45" customHeight="1" thickBot="1" x14ac:dyDescent="0.25">
      <c r="B83" s="77" t="s">
        <v>40</v>
      </c>
      <c r="C83" s="78">
        <f>C48+C53+C65+C69+C78</f>
        <v>49</v>
      </c>
      <c r="D83" s="99">
        <f>K48*C48+K53*C53+K65*C65+K69*C69+K78*C78</f>
        <v>322.16666666666669</v>
      </c>
      <c r="E83" s="100"/>
      <c r="F83" s="100"/>
      <c r="G83" s="100"/>
      <c r="H83" s="101">
        <f>D83/(C83*7)</f>
        <v>0.93926141885325565</v>
      </c>
      <c r="I83" s="102"/>
      <c r="J83" s="102"/>
      <c r="K83" s="103"/>
    </row>
    <row r="84" spans="1:11" ht="13.5" customHeight="1" thickBot="1" x14ac:dyDescent="0.25">
      <c r="A84" s="14"/>
      <c r="B84" s="35"/>
      <c r="C84" s="35"/>
      <c r="D84" s="35"/>
      <c r="E84" s="35"/>
      <c r="F84" s="35"/>
      <c r="G84" s="35"/>
      <c r="H84" s="35"/>
      <c r="I84" s="35"/>
      <c r="J84" s="35"/>
    </row>
    <row r="85" spans="1:11" s="17" customFormat="1" ht="39" hidden="1" customHeight="1" thickBot="1" x14ac:dyDescent="0.25">
      <c r="C85" s="39"/>
      <c r="D85" s="40"/>
      <c r="E85" s="41"/>
      <c r="F85" s="42"/>
      <c r="G85" s="43"/>
      <c r="H85" s="43"/>
      <c r="I85" s="43"/>
      <c r="J85" s="44"/>
    </row>
    <row r="86" spans="1:11" s="17" customFormat="1" ht="36" customHeight="1" thickBot="1" x14ac:dyDescent="0.25">
      <c r="B86" s="79" t="s">
        <v>53</v>
      </c>
      <c r="C86" s="101">
        <f>H32</f>
        <v>0.98179271708683469</v>
      </c>
      <c r="D86" s="103"/>
      <c r="E86" s="104" t="s">
        <v>54</v>
      </c>
      <c r="F86" s="104"/>
      <c r="G86" s="105"/>
      <c r="H86" s="108">
        <f>(C86*H19)+(C87*H47)</f>
        <v>0.960952380952381</v>
      </c>
      <c r="I86" s="109"/>
      <c r="J86" s="109"/>
      <c r="K86" s="110"/>
    </row>
    <row r="87" spans="1:11" s="17" customFormat="1" ht="36.75" customHeight="1" thickBot="1" x14ac:dyDescent="0.25">
      <c r="B87" s="77" t="s">
        <v>55</v>
      </c>
      <c r="C87" s="101">
        <f>H83</f>
        <v>0.93926141885325565</v>
      </c>
      <c r="D87" s="103"/>
      <c r="E87" s="106"/>
      <c r="F87" s="106"/>
      <c r="G87" s="107"/>
      <c r="H87" s="111"/>
      <c r="I87" s="112"/>
      <c r="J87" s="112"/>
      <c r="K87" s="113"/>
    </row>
    <row r="88" spans="1:11" ht="13.5" hidden="1" thickBot="1" x14ac:dyDescent="0.25">
      <c r="A88" s="15" t="s">
        <v>20</v>
      </c>
      <c r="B88" s="16"/>
      <c r="C88" s="17"/>
      <c r="D88" s="17"/>
      <c r="E88" s="17"/>
      <c r="F88" s="17"/>
      <c r="G88" s="17"/>
      <c r="H88" s="17"/>
      <c r="I88" s="17"/>
      <c r="J88" s="17"/>
    </row>
    <row r="89" spans="1:11" ht="13.5" thickBot="1" x14ac:dyDescent="0.25">
      <c r="A89" s="15"/>
      <c r="B89" s="88" t="s">
        <v>21</v>
      </c>
      <c r="C89" s="89"/>
      <c r="D89" s="89"/>
      <c r="E89" s="89"/>
      <c r="F89" s="89"/>
      <c r="G89" s="89"/>
      <c r="H89" s="89"/>
      <c r="I89" s="89"/>
      <c r="J89" s="89"/>
      <c r="K89" s="90"/>
    </row>
    <row r="90" spans="1:11" ht="37.5" customHeight="1" x14ac:dyDescent="0.2">
      <c r="A90" t="s">
        <v>22</v>
      </c>
      <c r="B90" s="91" t="s">
        <v>57</v>
      </c>
      <c r="C90" s="92"/>
      <c r="D90" s="92"/>
      <c r="E90" s="92"/>
      <c r="F90" s="92"/>
      <c r="G90" s="92"/>
      <c r="H90" s="92"/>
      <c r="I90" s="92"/>
      <c r="J90" s="92"/>
      <c r="K90" s="93"/>
    </row>
    <row r="91" spans="1:11" x14ac:dyDescent="0.2">
      <c r="A91" s="15" t="s">
        <v>23</v>
      </c>
      <c r="B91" s="50"/>
      <c r="C91" s="35"/>
      <c r="D91" s="35"/>
      <c r="E91" s="35"/>
      <c r="F91" s="35"/>
      <c r="G91" s="35"/>
      <c r="H91" s="35"/>
      <c r="I91" s="35"/>
      <c r="J91" s="35"/>
      <c r="K91" s="51"/>
    </row>
    <row r="92" spans="1:11" x14ac:dyDescent="0.2">
      <c r="A92" s="15" t="s">
        <v>24</v>
      </c>
      <c r="B92" s="50"/>
      <c r="C92" s="35"/>
      <c r="D92" s="35"/>
      <c r="E92" s="35"/>
      <c r="F92" s="35"/>
      <c r="G92" s="35"/>
      <c r="H92" s="35"/>
      <c r="I92" s="35"/>
      <c r="J92" s="35"/>
      <c r="K92" s="51"/>
    </row>
    <row r="93" spans="1:11" x14ac:dyDescent="0.2">
      <c r="A93" s="15" t="s">
        <v>25</v>
      </c>
      <c r="B93" s="50"/>
      <c r="C93" s="35"/>
      <c r="D93" s="35"/>
      <c r="E93" s="35"/>
      <c r="F93" s="35"/>
      <c r="G93" s="35"/>
      <c r="H93" s="35"/>
      <c r="I93" s="35"/>
      <c r="J93" s="35"/>
      <c r="K93" s="51"/>
    </row>
    <row r="94" spans="1:11" x14ac:dyDescent="0.2">
      <c r="A94" s="15" t="s">
        <v>26</v>
      </c>
      <c r="B94" s="50"/>
      <c r="C94" s="35"/>
      <c r="D94" s="35"/>
      <c r="E94" s="35"/>
      <c r="F94" s="35"/>
      <c r="G94" s="35"/>
      <c r="H94" s="35"/>
      <c r="I94" s="35"/>
      <c r="J94" s="35"/>
      <c r="K94" s="51"/>
    </row>
    <row r="95" spans="1:11" x14ac:dyDescent="0.2">
      <c r="A95" s="15" t="s">
        <v>27</v>
      </c>
      <c r="B95" s="50"/>
      <c r="C95" s="35"/>
      <c r="D95" s="35"/>
      <c r="E95" s="35"/>
      <c r="F95" s="35"/>
      <c r="G95" s="35"/>
      <c r="H95" s="35"/>
      <c r="I95" s="35"/>
      <c r="J95" s="35"/>
      <c r="K95" s="51"/>
    </row>
    <row r="96" spans="1:11" ht="13.5" thickBot="1" x14ac:dyDescent="0.25">
      <c r="A96" s="15" t="s">
        <v>28</v>
      </c>
      <c r="B96" s="52"/>
      <c r="C96" s="53"/>
      <c r="D96" s="53"/>
      <c r="E96" s="53"/>
      <c r="F96" s="53"/>
      <c r="G96" s="53"/>
      <c r="H96" s="53"/>
      <c r="I96" s="53"/>
      <c r="J96" s="53"/>
      <c r="K96" s="54"/>
    </row>
    <row r="97" spans="1:12" x14ac:dyDescent="0.2">
      <c r="A97" t="s">
        <v>29</v>
      </c>
    </row>
    <row r="98" spans="1:12" hidden="1" x14ac:dyDescent="0.2"/>
    <row r="99" spans="1:12" hidden="1" x14ac:dyDescent="0.2">
      <c r="B99" s="94" t="s">
        <v>30</v>
      </c>
      <c r="C99" s="95"/>
      <c r="D99" s="95"/>
      <c r="E99" s="95"/>
      <c r="F99" s="95"/>
      <c r="G99" s="95"/>
      <c r="H99" s="95"/>
      <c r="I99" s="95"/>
      <c r="J99" s="95"/>
      <c r="K99" s="96"/>
    </row>
    <row r="100" spans="1:12" ht="13.5" hidden="1" thickBot="1" x14ac:dyDescent="0.25">
      <c r="B100" s="18" t="s">
        <v>31</v>
      </c>
      <c r="C100" s="19" t="e">
        <f>((IF(#REF!="","0",1)*#REF!)+(IF(#REF!="","0",1)*#REF!)+(IF(#REF!="","0",1)*#REF!))</f>
        <v>#REF!</v>
      </c>
      <c r="D100" s="20" t="e">
        <f>((IF(#REF!="","0",2)*#REF!)+(IF(#REF!="","0",2)*#REF!)+(IF(#REF!="","0",2)*#REF!))</f>
        <v>#REF!</v>
      </c>
      <c r="E100" s="20" t="e">
        <f>((IF(#REF!="","0",3)*#REF!)+(IF(#REF!="","0",3)*#REF!)+(IF(#REF!="","0",3)*#REF!))</f>
        <v>#REF!</v>
      </c>
      <c r="F100" s="20" t="e">
        <f>((IF(#REF!="","0",4)*#REF!)+(IF(#REF!="","0",4)*#REF!)+(IF(#REF!="","0",4)*#REF!))</f>
        <v>#REF!</v>
      </c>
      <c r="G100" s="20" t="e">
        <f>((IF(#REF!="","0",5)*#REF!)+(IF(#REF!="","0",5)*#REF!)+(IF(#REF!="","0",5)*#REF!))</f>
        <v>#REF!</v>
      </c>
      <c r="H100" s="20" t="e">
        <f>((IF(#REF!="","0",6)*#REF!)+(IF(#REF!="","0",6)*#REF!)+(IF(#REF!="","0",6)*#REF!))</f>
        <v>#REF!</v>
      </c>
      <c r="I100" s="21" t="e">
        <f>((IF(#REF!="","0",7)*#REF!)+(IF(#REF!="","0",7)*#REF!)+(IF(#REF!="","0",7)*#REF!))</f>
        <v>#REF!</v>
      </c>
      <c r="J100" t="e">
        <f>SUM(C100:I100)</f>
        <v>#REF!</v>
      </c>
      <c r="K100" s="22" t="e">
        <f>J100/350</f>
        <v>#REF!</v>
      </c>
      <c r="L100" s="23"/>
    </row>
    <row r="101" spans="1:12" ht="13.5" hidden="1" thickBot="1" x14ac:dyDescent="0.25">
      <c r="B101" s="18" t="s">
        <v>32</v>
      </c>
      <c r="C101" s="24" t="e">
        <f>((IF(#REF!="","0",1)*#REF!)+(IF(#REF!="","0",1)*#REF!)+(IF(#REF!="","0",1)*#REF!)+(IF(#REF!="","0",1)*#REF!)+(IF(#REF!="","0",1)*#REF!)+(IF(#REF!="","0",1)*#REF!)+(IF(#REF!="","0",1)*#REF!))</f>
        <v>#REF!</v>
      </c>
      <c r="D101" s="24" t="e">
        <f>((IF(#REF!="","0",2)*#REF!)+(IF(#REF!="","0",2)*#REF!)+(IF(#REF!="","0",2)*#REF!)+(IF(#REF!="","0",2)*#REF!)+(IF(#REF!="","0",2)*#REF!)+(IF(#REF!="","0",2)*#REF!)+(IF(#REF!="","0",2)*#REF!))</f>
        <v>#REF!</v>
      </c>
      <c r="E101" s="24" t="e">
        <f>((IF(#REF!="","0",3)*#REF!)+(IF(#REF!="","0",3)*#REF!)+(IF(#REF!="","0",3)*#REF!)+(IF(#REF!="","0",3)*#REF!)+(IF(#REF!="","0",3)*#REF!)+(IF(#REF!="","0",3)*#REF!)+(IF(#REF!="","0",3)*#REF!))</f>
        <v>#REF!</v>
      </c>
      <c r="F101" s="24" t="e">
        <f>((IF(#REF!="","0",4)*#REF!)+(IF(#REF!="","0",4)*#REF!)+(IF(#REF!="","0",4)*#REF!)+(IF(#REF!="","0",4)*#REF!)+(IF(#REF!="","0",4)*#REF!)+(IF(#REF!="","0",4)*#REF!)+(IF(#REF!="","0",4)*#REF!))</f>
        <v>#REF!</v>
      </c>
      <c r="G101" s="24" t="e">
        <f>((IF(#REF!="","0",5)*#REF!)+(IF(#REF!="","0",5)*#REF!)+(IF(#REF!="","0",5)*#REF!)+(IF(#REF!="","0",5)*#REF!)+(IF(#REF!="","0",5)*#REF!)+(IF(#REF!="","0",5)*#REF!)+(IF(#REF!="","0",5)*#REF!))</f>
        <v>#REF!</v>
      </c>
      <c r="H101" s="24" t="e">
        <f>((IF(#REF!="","0",6)*#REF!)+(IF(#REF!="","0",6)*#REF!)+(IF(#REF!="","0",6)*#REF!)+(IF(#REF!="","0",6)*#REF!)+(IF(#REF!="","0",6)*#REF!)+(IF(#REF!="","0",6)*#REF!)+(IF(#REF!="","0",6)*#REF!))</f>
        <v>#REF!</v>
      </c>
      <c r="I101" s="24" t="e">
        <f>((IF(#REF!="","0",7)*#REF!)+(IF(#REF!="","0",7)*#REF!)+(IF(#REF!="","0",7)*#REF!)+(IF(#REF!="","0",7)*#REF!)+(IF(#REF!="","0",7)*#REF!)+(IF(#REF!="","0",7)*#REF!)+(IF(#REF!="","0",7)*#REF!))</f>
        <v>#REF!</v>
      </c>
      <c r="J101" s="25" t="e">
        <f>SUM(C101:I101)</f>
        <v>#REF!</v>
      </c>
      <c r="K101" s="22" t="e">
        <f>J101/350</f>
        <v>#REF!</v>
      </c>
      <c r="L101" s="23"/>
    </row>
    <row r="102" spans="1:12" ht="13.5" hidden="1" thickBot="1" x14ac:dyDescent="0.25">
      <c r="B102" s="26"/>
      <c r="C102" s="27"/>
      <c r="D102" s="27"/>
      <c r="E102" s="27"/>
      <c r="F102" s="27"/>
      <c r="G102" s="27"/>
      <c r="H102" s="27"/>
      <c r="I102" s="27"/>
      <c r="J102" s="27" t="e">
        <f>SUM(J100:J101)</f>
        <v>#REF!</v>
      </c>
      <c r="K102" s="28" t="e">
        <f>IF(J102&lt;490,0,J102/700)</f>
        <v>#REF!</v>
      </c>
      <c r="L102" s="23"/>
    </row>
  </sheetData>
  <mergeCells count="120">
    <mergeCell ref="B89:K89"/>
    <mergeCell ref="B90:K90"/>
    <mergeCell ref="B99:K99"/>
    <mergeCell ref="B80:C80"/>
    <mergeCell ref="B81:C81"/>
    <mergeCell ref="B82:C82"/>
    <mergeCell ref="D83:G83"/>
    <mergeCell ref="H83:K83"/>
    <mergeCell ref="C86:D86"/>
    <mergeCell ref="E86:G87"/>
    <mergeCell ref="H86:K87"/>
    <mergeCell ref="C87:D87"/>
    <mergeCell ref="B72:C72"/>
    <mergeCell ref="B73:C73"/>
    <mergeCell ref="B75:C75"/>
    <mergeCell ref="B76:C76"/>
    <mergeCell ref="B77:C77"/>
    <mergeCell ref="B79:C79"/>
    <mergeCell ref="C63:F63"/>
    <mergeCell ref="B66:C66"/>
    <mergeCell ref="B67:C67"/>
    <mergeCell ref="B68:C68"/>
    <mergeCell ref="B70:C70"/>
    <mergeCell ref="B71:C71"/>
    <mergeCell ref="C59:F59"/>
    <mergeCell ref="H59:J59"/>
    <mergeCell ref="C60:F60"/>
    <mergeCell ref="H60:J61"/>
    <mergeCell ref="C61:F61"/>
    <mergeCell ref="C62:F62"/>
    <mergeCell ref="B51:C51"/>
    <mergeCell ref="B52:C52"/>
    <mergeCell ref="B54:C54"/>
    <mergeCell ref="B55:C55"/>
    <mergeCell ref="B56:C56"/>
    <mergeCell ref="B57:C57"/>
    <mergeCell ref="C44:F44"/>
    <mergeCell ref="C45:F45"/>
    <mergeCell ref="D47:G47"/>
    <mergeCell ref="H47:J47"/>
    <mergeCell ref="B49:C49"/>
    <mergeCell ref="B50:C50"/>
    <mergeCell ref="H32:K32"/>
    <mergeCell ref="B33:K33"/>
    <mergeCell ref="B34:K34"/>
    <mergeCell ref="C41:F41"/>
    <mergeCell ref="H41:J41"/>
    <mergeCell ref="C42:F42"/>
    <mergeCell ref="H42:J43"/>
    <mergeCell ref="C43:F43"/>
    <mergeCell ref="B26:C26"/>
    <mergeCell ref="B27:C27"/>
    <mergeCell ref="B29:C29"/>
    <mergeCell ref="B30:C30"/>
    <mergeCell ref="B31:C31"/>
    <mergeCell ref="D32:G32"/>
    <mergeCell ref="D19:G19"/>
    <mergeCell ref="H19:J19"/>
    <mergeCell ref="B21:C21"/>
    <mergeCell ref="B22:C22"/>
    <mergeCell ref="B23:C23"/>
    <mergeCell ref="B25:C25"/>
    <mergeCell ref="B17:C17"/>
    <mergeCell ref="D17:F17"/>
    <mergeCell ref="G17:H17"/>
    <mergeCell ref="I17:J17"/>
    <mergeCell ref="B18:C18"/>
    <mergeCell ref="D18:F18"/>
    <mergeCell ref="G18:H18"/>
    <mergeCell ref="I18:J18"/>
    <mergeCell ref="B15:C15"/>
    <mergeCell ref="D15:F15"/>
    <mergeCell ref="G15:H15"/>
    <mergeCell ref="I15:J15"/>
    <mergeCell ref="B16:C16"/>
    <mergeCell ref="D16:F16"/>
    <mergeCell ref="G16:H16"/>
    <mergeCell ref="I16:J16"/>
    <mergeCell ref="B13:C13"/>
    <mergeCell ref="D13:F13"/>
    <mergeCell ref="G13:H13"/>
    <mergeCell ref="I13:J13"/>
    <mergeCell ref="B14:C14"/>
    <mergeCell ref="D14:F14"/>
    <mergeCell ref="G14:H14"/>
    <mergeCell ref="I14:J14"/>
    <mergeCell ref="B11:C11"/>
    <mergeCell ref="D11:F11"/>
    <mergeCell ref="G11:H11"/>
    <mergeCell ref="I11:J11"/>
    <mergeCell ref="B12:C12"/>
    <mergeCell ref="D12:F12"/>
    <mergeCell ref="G12:H12"/>
    <mergeCell ref="I12:J12"/>
    <mergeCell ref="B9:C9"/>
    <mergeCell ref="D9:F9"/>
    <mergeCell ref="G9:H9"/>
    <mergeCell ref="I9:J9"/>
    <mergeCell ref="B10:C10"/>
    <mergeCell ref="D10:F10"/>
    <mergeCell ref="G10:H10"/>
    <mergeCell ref="I10:J10"/>
    <mergeCell ref="B8:C8"/>
    <mergeCell ref="D8:F8"/>
    <mergeCell ref="G8:H8"/>
    <mergeCell ref="I8:J8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8740157480314965" right="0.39370078740157483" top="0.59055118110236227" bottom="0.51181102362204722" header="0.23622047244094491" footer="0.31496062992125984"/>
  <pageSetup paperSize="9" scale="45" orientation="portrait" r:id="rId1"/>
  <headerFooter alignWithMargins="0">
    <oddHeader>&amp;L&amp;"Arial,Grassetto Corsivo"&amp;14COMUNE DI GRAGLIA</oddHeader>
    <oddFooter>&amp;LFirma compilatore:&amp;CFirma interessato:</oddFooter>
  </headerFooter>
  <rowBreaks count="1" manualBreakCount="1">
    <brk id="40" min="1" max="10" man="1"/>
  </rowBreaks>
  <colBreaks count="1" manualBreakCount="1">
    <brk id="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view="pageLayout" topLeftCell="B35" zoomScale="50" zoomScaleNormal="180" zoomScaleSheetLayoutView="91" zoomScalePageLayoutView="50" workbookViewId="0">
      <selection activeCell="J27" sqref="J27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82" t="s">
        <v>56</v>
      </c>
      <c r="D1" s="182"/>
      <c r="E1" s="182"/>
      <c r="F1" s="182"/>
      <c r="G1" s="2"/>
      <c r="H1" s="140" t="s">
        <v>1</v>
      </c>
      <c r="I1" s="141"/>
      <c r="J1" s="141"/>
    </row>
    <row r="2" spans="1:12" ht="15" customHeight="1" x14ac:dyDescent="0.2">
      <c r="B2" s="4" t="s">
        <v>2</v>
      </c>
      <c r="C2" s="142" t="s">
        <v>83</v>
      </c>
      <c r="D2" s="143"/>
      <c r="E2" s="143"/>
      <c r="F2" s="144"/>
      <c r="G2" s="5"/>
      <c r="H2" s="119">
        <v>2022</v>
      </c>
      <c r="I2" s="120"/>
      <c r="J2" s="121"/>
    </row>
    <row r="3" spans="1:12" ht="15" x14ac:dyDescent="0.2">
      <c r="B3" s="6" t="s">
        <v>3</v>
      </c>
      <c r="C3" s="183" t="s">
        <v>84</v>
      </c>
      <c r="D3" s="183"/>
      <c r="E3" s="183"/>
      <c r="F3" s="183"/>
      <c r="G3" s="7"/>
      <c r="H3" s="122"/>
      <c r="I3" s="123"/>
      <c r="J3" s="124"/>
    </row>
    <row r="4" spans="1:12" ht="15" x14ac:dyDescent="0.2">
      <c r="B4" s="8" t="s">
        <v>4</v>
      </c>
      <c r="C4" s="126" t="s">
        <v>85</v>
      </c>
      <c r="D4" s="126"/>
      <c r="E4" s="126"/>
      <c r="F4" s="126"/>
      <c r="G4" s="7"/>
      <c r="H4" s="7"/>
      <c r="I4" s="7"/>
      <c r="J4" s="9"/>
    </row>
    <row r="5" spans="1:12" ht="15.75" thickBot="1" x14ac:dyDescent="0.25">
      <c r="B5" s="10" t="s">
        <v>5</v>
      </c>
      <c r="C5" s="171" t="s">
        <v>86</v>
      </c>
      <c r="D5" s="171"/>
      <c r="E5" s="171"/>
      <c r="F5" s="171"/>
      <c r="G5" s="7"/>
      <c r="H5" s="7"/>
      <c r="I5" s="7"/>
      <c r="J5" s="7"/>
    </row>
    <row r="6" spans="1:12" ht="20.25" customHeight="1" x14ac:dyDescent="0.2">
      <c r="B6" s="172" t="s">
        <v>7</v>
      </c>
      <c r="C6" s="173"/>
      <c r="D6" s="173"/>
      <c r="E6" s="173"/>
      <c r="F6" s="173"/>
      <c r="G6" s="174" t="s">
        <v>8</v>
      </c>
      <c r="H6" s="174"/>
      <c r="I6" s="174" t="s">
        <v>9</v>
      </c>
      <c r="J6" s="175"/>
    </row>
    <row r="7" spans="1:12" s="11" customFormat="1" ht="12.75" customHeight="1" x14ac:dyDescent="0.2">
      <c r="B7" s="176" t="s">
        <v>10</v>
      </c>
      <c r="C7" s="177"/>
      <c r="D7" s="178" t="s">
        <v>11</v>
      </c>
      <c r="E7" s="177"/>
      <c r="F7" s="177"/>
      <c r="G7" s="179"/>
      <c r="H7" s="179"/>
      <c r="I7" s="180"/>
      <c r="J7" s="181"/>
      <c r="L7" s="3"/>
    </row>
    <row r="8" spans="1:12" x14ac:dyDescent="0.2">
      <c r="B8" s="164" t="s">
        <v>77</v>
      </c>
      <c r="C8" s="165"/>
      <c r="D8" s="165"/>
      <c r="E8" s="165"/>
      <c r="F8" s="165"/>
      <c r="G8" s="166">
        <v>1</v>
      </c>
      <c r="H8" s="166"/>
      <c r="I8" s="169">
        <v>40</v>
      </c>
      <c r="J8" s="170"/>
    </row>
    <row r="9" spans="1:12" x14ac:dyDescent="0.2">
      <c r="B9" s="164" t="s">
        <v>91</v>
      </c>
      <c r="C9" s="165"/>
      <c r="D9" s="165"/>
      <c r="E9" s="165"/>
      <c r="F9" s="165"/>
      <c r="G9" s="166">
        <v>1</v>
      </c>
      <c r="H9" s="166"/>
      <c r="I9" s="169">
        <v>85</v>
      </c>
      <c r="J9" s="170"/>
    </row>
    <row r="10" spans="1:12" x14ac:dyDescent="0.2">
      <c r="B10" s="164"/>
      <c r="C10" s="165"/>
      <c r="D10" s="165"/>
      <c r="E10" s="165"/>
      <c r="F10" s="165"/>
      <c r="G10" s="166"/>
      <c r="H10" s="166"/>
      <c r="I10" s="167"/>
      <c r="J10" s="168"/>
    </row>
    <row r="11" spans="1:12" x14ac:dyDescent="0.2">
      <c r="B11" s="164"/>
      <c r="C11" s="165"/>
      <c r="D11" s="165"/>
      <c r="E11" s="165"/>
      <c r="F11" s="165"/>
      <c r="G11" s="166"/>
      <c r="H11" s="166"/>
      <c r="I11" s="167"/>
      <c r="J11" s="168"/>
    </row>
    <row r="12" spans="1:12" x14ac:dyDescent="0.2">
      <c r="B12" s="164"/>
      <c r="C12" s="165"/>
      <c r="D12" s="165"/>
      <c r="E12" s="165"/>
      <c r="F12" s="165"/>
      <c r="G12" s="166"/>
      <c r="H12" s="166"/>
      <c r="I12" s="167"/>
      <c r="J12" s="168"/>
    </row>
    <row r="13" spans="1:12" x14ac:dyDescent="0.2">
      <c r="B13" s="164"/>
      <c r="C13" s="165"/>
      <c r="D13" s="165"/>
      <c r="E13" s="165"/>
      <c r="F13" s="165"/>
      <c r="G13" s="166"/>
      <c r="H13" s="166"/>
      <c r="I13" s="167"/>
      <c r="J13" s="168"/>
    </row>
    <row r="14" spans="1:12" x14ac:dyDescent="0.2">
      <c r="B14" s="164"/>
      <c r="C14" s="165"/>
      <c r="D14" s="165"/>
      <c r="E14" s="165"/>
      <c r="F14" s="165"/>
      <c r="G14" s="166"/>
      <c r="H14" s="166"/>
      <c r="I14" s="167"/>
      <c r="J14" s="168"/>
    </row>
    <row r="15" spans="1:12" x14ac:dyDescent="0.2">
      <c r="A15" s="12"/>
      <c r="B15" s="164"/>
      <c r="C15" s="165"/>
      <c r="D15" s="165"/>
      <c r="E15" s="165"/>
      <c r="F15" s="165"/>
      <c r="G15" s="166"/>
      <c r="H15" s="166"/>
      <c r="I15" s="167"/>
      <c r="J15" s="168"/>
    </row>
    <row r="16" spans="1:12" x14ac:dyDescent="0.2">
      <c r="A16" s="12"/>
      <c r="B16" s="164"/>
      <c r="C16" s="165"/>
      <c r="D16" s="165"/>
      <c r="E16" s="165"/>
      <c r="F16" s="165"/>
      <c r="G16" s="166"/>
      <c r="H16" s="166"/>
      <c r="I16" s="167"/>
      <c r="J16" s="168"/>
    </row>
    <row r="17" spans="1:11" x14ac:dyDescent="0.2">
      <c r="A17" s="12"/>
      <c r="B17" s="164"/>
      <c r="C17" s="165"/>
      <c r="D17" s="165"/>
      <c r="E17" s="165"/>
      <c r="F17" s="165"/>
      <c r="G17" s="166"/>
      <c r="H17" s="166"/>
      <c r="I17" s="167"/>
      <c r="J17" s="168"/>
    </row>
    <row r="18" spans="1:11" ht="13.5" thickBot="1" x14ac:dyDescent="0.25">
      <c r="A18" s="12"/>
      <c r="B18" s="155"/>
      <c r="C18" s="156"/>
      <c r="D18" s="156"/>
      <c r="E18" s="156"/>
      <c r="F18" s="156"/>
      <c r="G18" s="157"/>
      <c r="H18" s="157"/>
      <c r="I18" s="158"/>
      <c r="J18" s="159"/>
    </row>
    <row r="19" spans="1:11" ht="13.5" thickBot="1" x14ac:dyDescent="0.25">
      <c r="A19" s="12"/>
      <c r="B19" s="160"/>
      <c r="C19" s="161"/>
      <c r="D19" s="160"/>
      <c r="E19" s="160"/>
      <c r="F19" s="160"/>
      <c r="G19" s="162"/>
      <c r="H19" s="162"/>
      <c r="I19" s="163"/>
      <c r="J19" s="163"/>
    </row>
    <row r="20" spans="1:11" ht="35.25" customHeight="1" thickBot="1" x14ac:dyDescent="0.25">
      <c r="A20" s="13"/>
      <c r="B20" s="80" t="s">
        <v>34</v>
      </c>
      <c r="C20" s="81" t="s">
        <v>14</v>
      </c>
      <c r="D20" s="150" t="s">
        <v>38</v>
      </c>
      <c r="E20" s="150"/>
      <c r="F20" s="150"/>
      <c r="G20" s="151"/>
      <c r="H20" s="152">
        <v>0.51</v>
      </c>
      <c r="I20" s="153"/>
      <c r="J20" s="154"/>
    </row>
    <row r="21" spans="1:11" ht="35.25" customHeight="1" thickBot="1" x14ac:dyDescent="0.25">
      <c r="A21" s="13"/>
      <c r="B21" s="82" t="s">
        <v>12</v>
      </c>
      <c r="C21" s="83">
        <v>8</v>
      </c>
      <c r="D21" s="36">
        <v>1</v>
      </c>
      <c r="E21" s="36">
        <v>2</v>
      </c>
      <c r="F21" s="36">
        <v>3</v>
      </c>
      <c r="G21" s="37">
        <v>4</v>
      </c>
      <c r="H21" s="84">
        <v>5</v>
      </c>
      <c r="I21" s="84">
        <v>6</v>
      </c>
      <c r="J21" s="84">
        <v>7</v>
      </c>
      <c r="K21" s="85">
        <f>SUM(D24:J24)/2</f>
        <v>6.5</v>
      </c>
    </row>
    <row r="22" spans="1:11" ht="35.25" customHeight="1" x14ac:dyDescent="0.2">
      <c r="A22" s="13"/>
      <c r="B22" s="97" t="s">
        <v>63</v>
      </c>
      <c r="C22" s="97"/>
      <c r="D22" s="31"/>
      <c r="E22" s="31"/>
      <c r="F22" s="31"/>
      <c r="G22" s="32"/>
      <c r="H22" s="29" t="s">
        <v>33</v>
      </c>
      <c r="I22" s="29"/>
      <c r="J22" s="29" t="s">
        <v>99</v>
      </c>
    </row>
    <row r="23" spans="1:11" ht="35.25" customHeight="1" thickBot="1" x14ac:dyDescent="0.25">
      <c r="A23" s="13"/>
      <c r="B23" s="97" t="s">
        <v>64</v>
      </c>
      <c r="C23" s="97"/>
      <c r="D23" s="31"/>
      <c r="E23" s="31"/>
      <c r="F23" s="31"/>
      <c r="G23" s="32"/>
      <c r="H23" s="29"/>
      <c r="I23" s="29" t="s">
        <v>99</v>
      </c>
      <c r="J23" s="29"/>
    </row>
    <row r="24" spans="1:11" ht="35.25" hidden="1" customHeight="1" thickBot="1" x14ac:dyDescent="0.25">
      <c r="A24" s="13"/>
      <c r="B24" s="147"/>
      <c r="C24" s="147"/>
      <c r="D24" s="33">
        <f>((IF(D22="X",D21,"0")+(IF(D23="X",D21,"0"))))</f>
        <v>0</v>
      </c>
      <c r="E24" s="33">
        <f t="shared" ref="E24:J24" si="0">((IF(E22="X",E21,"0")+(IF(E23="X",E21,"0"))))</f>
        <v>0</v>
      </c>
      <c r="F24" s="33">
        <f t="shared" si="0"/>
        <v>0</v>
      </c>
      <c r="G24" s="34">
        <f t="shared" si="0"/>
        <v>0</v>
      </c>
      <c r="H24" s="68">
        <f t="shared" si="0"/>
        <v>0</v>
      </c>
      <c r="I24" s="68">
        <f t="shared" si="0"/>
        <v>6</v>
      </c>
      <c r="J24" s="68">
        <f t="shared" si="0"/>
        <v>7</v>
      </c>
    </row>
    <row r="25" spans="1:11" ht="35.25" customHeight="1" thickBot="1" x14ac:dyDescent="0.25">
      <c r="A25" s="13"/>
      <c r="B25" s="86" t="s">
        <v>13</v>
      </c>
      <c r="C25" s="87">
        <v>13</v>
      </c>
      <c r="D25" s="36">
        <v>1</v>
      </c>
      <c r="E25" s="36">
        <v>2</v>
      </c>
      <c r="F25" s="36">
        <v>3</v>
      </c>
      <c r="G25" s="37">
        <v>4</v>
      </c>
      <c r="H25" s="84">
        <v>5</v>
      </c>
      <c r="I25" s="84">
        <v>6</v>
      </c>
      <c r="J25" s="84">
        <v>7</v>
      </c>
      <c r="K25" s="85">
        <f>SUM(D28:J28)/2</f>
        <v>7</v>
      </c>
    </row>
    <row r="26" spans="1:11" ht="35.25" customHeight="1" x14ac:dyDescent="0.2">
      <c r="A26" s="13"/>
      <c r="B26" s="97" t="s">
        <v>35</v>
      </c>
      <c r="C26" s="97"/>
      <c r="D26" s="31"/>
      <c r="E26" s="31"/>
      <c r="F26" s="31"/>
      <c r="G26" s="32"/>
      <c r="H26" s="29"/>
      <c r="I26" s="29"/>
      <c r="J26" s="29" t="s">
        <v>99</v>
      </c>
    </row>
    <row r="27" spans="1:11" ht="35.25" customHeight="1" thickBot="1" x14ac:dyDescent="0.25">
      <c r="A27" s="13"/>
      <c r="B27" s="97" t="s">
        <v>36</v>
      </c>
      <c r="C27" s="97"/>
      <c r="D27" s="31"/>
      <c r="E27" s="31"/>
      <c r="F27" s="31"/>
      <c r="G27" s="32"/>
      <c r="H27" s="29"/>
      <c r="I27" s="29"/>
      <c r="J27" s="29" t="s">
        <v>99</v>
      </c>
    </row>
    <row r="28" spans="1:11" ht="35.25" hidden="1" customHeight="1" x14ac:dyDescent="0.2">
      <c r="A28" s="13"/>
      <c r="B28" s="147"/>
      <c r="C28" s="147"/>
      <c r="D28" s="33">
        <f>((IF(D26="X",D25,"0")+(IF(D27="X",D25,"0"))))</f>
        <v>0</v>
      </c>
      <c r="E28" s="33">
        <f t="shared" ref="E28:J28" si="1">((IF(E26="X",E25,"0")+(IF(E27="X",E25,"0"))))</f>
        <v>0</v>
      </c>
      <c r="F28" s="33">
        <f t="shared" si="1"/>
        <v>0</v>
      </c>
      <c r="G28" s="34">
        <f t="shared" si="1"/>
        <v>0</v>
      </c>
      <c r="H28" s="68">
        <f t="shared" si="1"/>
        <v>0</v>
      </c>
      <c r="I28" s="68">
        <f t="shared" si="1"/>
        <v>0</v>
      </c>
      <c r="J28" s="68">
        <f t="shared" si="1"/>
        <v>14</v>
      </c>
    </row>
    <row r="29" spans="1:11" ht="35.25" customHeight="1" thickBot="1" x14ac:dyDescent="0.25">
      <c r="A29" s="13"/>
      <c r="B29" s="86" t="s">
        <v>37</v>
      </c>
      <c r="C29" s="87">
        <v>30</v>
      </c>
      <c r="D29" s="36">
        <v>1</v>
      </c>
      <c r="E29" s="36">
        <v>2</v>
      </c>
      <c r="F29" s="36">
        <v>3</v>
      </c>
      <c r="G29" s="37">
        <v>4</v>
      </c>
      <c r="H29" s="84">
        <v>5</v>
      </c>
      <c r="I29" s="84">
        <v>6</v>
      </c>
      <c r="J29" s="84">
        <v>7</v>
      </c>
      <c r="K29" s="85">
        <f>SUM(D32:J32)/2</f>
        <v>6</v>
      </c>
    </row>
    <row r="30" spans="1:11" ht="35.25" customHeight="1" x14ac:dyDescent="0.2">
      <c r="A30" s="13"/>
      <c r="B30" s="97" t="s">
        <v>68</v>
      </c>
      <c r="C30" s="97"/>
      <c r="D30" s="31"/>
      <c r="E30" s="31"/>
      <c r="F30" s="31"/>
      <c r="G30" s="32"/>
      <c r="H30" s="29"/>
      <c r="I30" s="29" t="s">
        <v>99</v>
      </c>
      <c r="J30" s="29"/>
    </row>
    <row r="31" spans="1:11" ht="35.25" customHeight="1" thickBot="1" x14ac:dyDescent="0.25">
      <c r="A31" s="13"/>
      <c r="B31" s="97" t="s">
        <v>69</v>
      </c>
      <c r="C31" s="97"/>
      <c r="D31" s="31"/>
      <c r="E31" s="31"/>
      <c r="F31" s="31"/>
      <c r="G31" s="32"/>
      <c r="H31" s="29"/>
      <c r="I31" s="29" t="s">
        <v>99</v>
      </c>
      <c r="J31" s="29"/>
    </row>
    <row r="32" spans="1:11" ht="35.25" hidden="1" customHeight="1" thickBot="1" x14ac:dyDescent="0.25">
      <c r="A32" s="13"/>
      <c r="B32" s="98"/>
      <c r="C32" s="98"/>
      <c r="D32" s="69">
        <f>((IF(D30="X",D29,"0")+(IF(D31="X",D29,"0"))))</f>
        <v>0</v>
      </c>
      <c r="E32" s="69">
        <f t="shared" ref="E32:J32" si="2">((IF(E30="X",E29,"0")+(IF(E31="X",E29,"0"))))</f>
        <v>0</v>
      </c>
      <c r="F32" s="69">
        <f t="shared" si="2"/>
        <v>0</v>
      </c>
      <c r="G32" s="69">
        <f t="shared" si="2"/>
        <v>0</v>
      </c>
      <c r="H32" s="69">
        <f t="shared" si="2"/>
        <v>0</v>
      </c>
      <c r="I32" s="69">
        <f t="shared" si="2"/>
        <v>12</v>
      </c>
      <c r="J32" s="69">
        <f t="shared" si="2"/>
        <v>0</v>
      </c>
    </row>
    <row r="33" spans="1:11" s="17" customFormat="1" ht="45" customHeight="1" thickBot="1" x14ac:dyDescent="0.25">
      <c r="B33" s="55" t="s">
        <v>52</v>
      </c>
      <c r="C33" s="56">
        <f>C29+C25+C21</f>
        <v>51</v>
      </c>
      <c r="D33" s="148">
        <f>(K21*C21)+(K25*C25)+(K29*C29)</f>
        <v>323</v>
      </c>
      <c r="E33" s="149"/>
      <c r="F33" s="149"/>
      <c r="G33" s="149"/>
      <c r="H33" s="135">
        <f>D33/(C33*7)</f>
        <v>0.90476190476190477</v>
      </c>
      <c r="I33" s="136"/>
      <c r="J33" s="136"/>
      <c r="K33" s="137"/>
    </row>
    <row r="34" spans="1:11" s="57" customFormat="1" ht="13.5" thickBot="1" x14ac:dyDescent="0.25">
      <c r="B34" s="88" t="s">
        <v>21</v>
      </c>
      <c r="C34" s="89"/>
      <c r="D34" s="89"/>
      <c r="E34" s="89"/>
      <c r="F34" s="89"/>
      <c r="G34" s="89"/>
      <c r="H34" s="89"/>
      <c r="I34" s="89"/>
      <c r="J34" s="89"/>
      <c r="K34" s="90"/>
    </row>
    <row r="35" spans="1:11" s="57" customFormat="1" ht="25.5" customHeight="1" x14ac:dyDescent="0.2">
      <c r="B35" s="91" t="s">
        <v>58</v>
      </c>
      <c r="C35" s="92"/>
      <c r="D35" s="92"/>
      <c r="E35" s="92"/>
      <c r="F35" s="92"/>
      <c r="G35" s="92"/>
      <c r="H35" s="92"/>
      <c r="I35" s="92"/>
      <c r="J35" s="92"/>
      <c r="K35" s="93"/>
    </row>
    <row r="36" spans="1:11" s="57" customFormat="1" x14ac:dyDescent="0.2">
      <c r="B36" s="50"/>
      <c r="C36" s="35"/>
      <c r="D36" s="35"/>
      <c r="E36" s="35"/>
      <c r="F36" s="35"/>
      <c r="G36" s="35"/>
      <c r="H36" s="35"/>
      <c r="I36" s="35"/>
      <c r="J36" s="35"/>
      <c r="K36" s="51"/>
    </row>
    <row r="37" spans="1:11" s="57" customFormat="1" x14ac:dyDescent="0.2">
      <c r="B37" s="50"/>
      <c r="C37" s="35"/>
      <c r="D37" s="35"/>
      <c r="E37" s="35"/>
      <c r="F37" s="35"/>
      <c r="G37" s="35"/>
      <c r="H37" s="35"/>
      <c r="I37" s="35"/>
      <c r="J37" s="35"/>
      <c r="K37" s="51"/>
    </row>
    <row r="38" spans="1:11" s="57" customFormat="1" x14ac:dyDescent="0.2">
      <c r="B38" s="50"/>
      <c r="C38" s="35"/>
      <c r="D38" s="35"/>
      <c r="E38" s="35"/>
      <c r="F38" s="35"/>
      <c r="G38" s="35"/>
      <c r="H38" s="35"/>
      <c r="I38" s="35"/>
      <c r="J38" s="35"/>
      <c r="K38" s="51"/>
    </row>
    <row r="39" spans="1:11" s="57" customFormat="1" x14ac:dyDescent="0.2">
      <c r="B39" s="50"/>
      <c r="C39" s="35"/>
      <c r="D39" s="35"/>
      <c r="E39" s="35"/>
      <c r="F39" s="35"/>
      <c r="G39" s="35"/>
      <c r="H39" s="35"/>
      <c r="I39" s="35"/>
      <c r="J39" s="35"/>
      <c r="K39" s="51"/>
    </row>
    <row r="40" spans="1:11" s="57" customFormat="1" x14ac:dyDescent="0.2">
      <c r="B40" s="50"/>
      <c r="C40" s="35"/>
      <c r="D40" s="35"/>
      <c r="E40" s="35"/>
      <c r="F40" s="35"/>
      <c r="G40" s="35"/>
      <c r="H40" s="35"/>
      <c r="I40" s="35"/>
      <c r="J40" s="35"/>
      <c r="K40" s="51"/>
    </row>
    <row r="41" spans="1:11" s="17" customFormat="1" ht="13.5" thickBot="1" x14ac:dyDescent="0.25">
      <c r="B41" s="52"/>
      <c r="C41" s="53"/>
      <c r="D41" s="53"/>
      <c r="E41" s="53"/>
      <c r="F41" s="53"/>
      <c r="G41" s="53"/>
      <c r="H41" s="53"/>
      <c r="I41" s="53"/>
      <c r="J41" s="53"/>
      <c r="K41" s="54"/>
    </row>
    <row r="42" spans="1:11" s="17" customFormat="1" ht="15" x14ac:dyDescent="0.2">
      <c r="B42" s="62" t="s">
        <v>0</v>
      </c>
      <c r="C42" s="138" t="s">
        <v>56</v>
      </c>
      <c r="D42" s="138"/>
      <c r="E42" s="138"/>
      <c r="F42" s="139"/>
      <c r="G42" s="35"/>
      <c r="H42" s="140" t="s">
        <v>1</v>
      </c>
      <c r="I42" s="141"/>
      <c r="J42" s="141"/>
      <c r="K42"/>
    </row>
    <row r="43" spans="1:11" s="17" customFormat="1" ht="14.25" x14ac:dyDescent="0.2">
      <c r="B43" s="58" t="s">
        <v>2</v>
      </c>
      <c r="C43" s="142" t="s">
        <v>70</v>
      </c>
      <c r="D43" s="143"/>
      <c r="E43" s="143"/>
      <c r="F43" s="144"/>
      <c r="G43" s="35"/>
      <c r="H43" s="119">
        <v>2022</v>
      </c>
      <c r="I43" s="120"/>
      <c r="J43" s="121"/>
      <c r="K43"/>
    </row>
    <row r="44" spans="1:11" s="17" customFormat="1" ht="14.25" x14ac:dyDescent="0.2">
      <c r="B44" s="59" t="s">
        <v>3</v>
      </c>
      <c r="C44" s="145" t="str">
        <f>C3</f>
        <v>MARIARITA MICHELETTI</v>
      </c>
      <c r="D44" s="145"/>
      <c r="E44" s="145"/>
      <c r="F44" s="146"/>
      <c r="G44" s="35"/>
      <c r="H44" s="122"/>
      <c r="I44" s="123"/>
      <c r="J44" s="124"/>
      <c r="K44"/>
    </row>
    <row r="45" spans="1:11" s="17" customFormat="1" ht="14.25" x14ac:dyDescent="0.2">
      <c r="B45" s="60" t="s">
        <v>4</v>
      </c>
      <c r="C45" s="126" t="str">
        <f>C4</f>
        <v>A6</v>
      </c>
      <c r="D45" s="126"/>
      <c r="E45" s="126"/>
      <c r="F45" s="127"/>
      <c r="G45" s="35"/>
      <c r="H45" s="35"/>
      <c r="I45" s="35"/>
      <c r="J45" s="35"/>
      <c r="K45"/>
    </row>
    <row r="46" spans="1:11" s="17" customFormat="1" ht="15" thickBot="1" x14ac:dyDescent="0.25">
      <c r="B46" s="61" t="s">
        <v>5</v>
      </c>
      <c r="C46" s="128" t="str">
        <f>C5</f>
        <v>Collaboratore</v>
      </c>
      <c r="D46" s="128"/>
      <c r="E46" s="128"/>
      <c r="F46" s="129"/>
      <c r="G46" s="35"/>
      <c r="H46" s="35"/>
      <c r="I46" s="35"/>
      <c r="J46" s="35"/>
      <c r="K46"/>
    </row>
    <row r="47" spans="1:11" s="17" customFormat="1" ht="13.5" thickBot="1" x14ac:dyDescent="0.25">
      <c r="B47" s="50"/>
      <c r="C47" s="35"/>
      <c r="D47" s="35"/>
      <c r="E47" s="35"/>
      <c r="F47" s="35"/>
      <c r="G47" s="35"/>
      <c r="H47" s="35"/>
      <c r="I47" s="35"/>
      <c r="J47" s="35"/>
      <c r="K47"/>
    </row>
    <row r="48" spans="1:11" ht="42.95" customHeight="1" thickBot="1" x14ac:dyDescent="0.25">
      <c r="A48" s="14"/>
      <c r="B48" s="70" t="s">
        <v>39</v>
      </c>
      <c r="C48" s="63" t="s">
        <v>14</v>
      </c>
      <c r="D48" s="130" t="s">
        <v>38</v>
      </c>
      <c r="E48" s="130"/>
      <c r="F48" s="130"/>
      <c r="G48" s="131"/>
      <c r="H48" s="132">
        <v>0.49</v>
      </c>
      <c r="I48" s="133"/>
      <c r="J48" s="134"/>
    </row>
    <row r="49" spans="1:11" ht="35.25" customHeight="1" thickBot="1" x14ac:dyDescent="0.25">
      <c r="A49" s="13"/>
      <c r="B49" s="64" t="s">
        <v>15</v>
      </c>
      <c r="C49" s="65">
        <v>10</v>
      </c>
      <c r="D49" s="71">
        <v>1</v>
      </c>
      <c r="E49" s="71">
        <v>2</v>
      </c>
      <c r="F49" s="71">
        <v>3</v>
      </c>
      <c r="G49" s="71">
        <v>4</v>
      </c>
      <c r="H49" s="72">
        <v>5</v>
      </c>
      <c r="I49" s="72">
        <v>6</v>
      </c>
      <c r="J49" s="73">
        <v>7</v>
      </c>
      <c r="K49" s="66">
        <f>SUM(D53:J53)/2</f>
        <v>7</v>
      </c>
    </row>
    <row r="50" spans="1:11" ht="35.25" customHeight="1" x14ac:dyDescent="0.2">
      <c r="A50" s="13"/>
      <c r="B50" s="97" t="s">
        <v>65</v>
      </c>
      <c r="C50" s="97"/>
      <c r="D50" s="67"/>
      <c r="E50" s="67"/>
      <c r="F50" s="67"/>
      <c r="G50" s="67"/>
      <c r="H50" s="29"/>
      <c r="I50" s="29"/>
      <c r="J50" s="29" t="s">
        <v>99</v>
      </c>
    </row>
    <row r="51" spans="1:11" ht="35.25" hidden="1" customHeight="1" x14ac:dyDescent="0.2">
      <c r="A51" s="13"/>
      <c r="B51" s="97" t="s">
        <v>42</v>
      </c>
      <c r="C51" s="97"/>
      <c r="D51" s="67"/>
      <c r="E51" s="67"/>
      <c r="F51" s="67"/>
      <c r="G51" s="67"/>
      <c r="H51" s="29"/>
      <c r="I51" s="29"/>
      <c r="J51" s="29"/>
    </row>
    <row r="52" spans="1:11" ht="35.25" customHeight="1" thickBot="1" x14ac:dyDescent="0.25">
      <c r="A52" s="13"/>
      <c r="B52" s="97" t="s">
        <v>43</v>
      </c>
      <c r="C52" s="97"/>
      <c r="D52" s="67"/>
      <c r="E52" s="67"/>
      <c r="F52" s="67"/>
      <c r="G52" s="67"/>
      <c r="H52" s="29"/>
      <c r="I52" s="29"/>
      <c r="J52" s="29" t="s">
        <v>99</v>
      </c>
    </row>
    <row r="53" spans="1:11" ht="13.5" hidden="1" customHeight="1" thickBot="1" x14ac:dyDescent="0.25">
      <c r="A53" s="13"/>
      <c r="B53" s="98"/>
      <c r="C53" s="98"/>
      <c r="D53" s="69">
        <f>((IF(D50="X",D49,"0")+(IF(D51="X",D49,"0")+IF(D52="X",D49,"0"))))</f>
        <v>0</v>
      </c>
      <c r="E53" s="69">
        <f t="shared" ref="E53:J53" si="3">((IF(E50="X",E49,"0")+(IF(E51="X",E49,"0")+IF(E52="X",E49,"0"))))</f>
        <v>0</v>
      </c>
      <c r="F53" s="69">
        <f t="shared" si="3"/>
        <v>0</v>
      </c>
      <c r="G53" s="69">
        <f t="shared" si="3"/>
        <v>0</v>
      </c>
      <c r="H53" s="69">
        <f t="shared" si="3"/>
        <v>0</v>
      </c>
      <c r="I53" s="69">
        <f t="shared" si="3"/>
        <v>0</v>
      </c>
      <c r="J53" s="69">
        <f t="shared" si="3"/>
        <v>14</v>
      </c>
    </row>
    <row r="54" spans="1:11" ht="35.25" customHeight="1" thickBot="1" x14ac:dyDescent="0.25">
      <c r="A54" s="13"/>
      <c r="B54" s="74" t="s">
        <v>16</v>
      </c>
      <c r="C54" s="75">
        <v>8</v>
      </c>
      <c r="D54" s="71">
        <v>1</v>
      </c>
      <c r="E54" s="71">
        <v>2</v>
      </c>
      <c r="F54" s="71">
        <v>3</v>
      </c>
      <c r="G54" s="71">
        <v>4</v>
      </c>
      <c r="H54" s="72">
        <v>5</v>
      </c>
      <c r="I54" s="72">
        <v>6</v>
      </c>
      <c r="J54" s="73">
        <v>7</v>
      </c>
      <c r="K54" s="66">
        <f>SUM(D58:J58)/2</f>
        <v>7</v>
      </c>
    </row>
    <row r="55" spans="1:11" ht="35.25" customHeight="1" x14ac:dyDescent="0.2">
      <c r="A55" s="13"/>
      <c r="B55" s="114" t="s">
        <v>41</v>
      </c>
      <c r="C55" s="114"/>
      <c r="D55" s="76"/>
      <c r="E55" s="76"/>
      <c r="F55" s="76"/>
      <c r="G55" s="76"/>
      <c r="H55" s="30"/>
      <c r="I55" s="30"/>
      <c r="J55" s="30" t="s">
        <v>99</v>
      </c>
    </row>
    <row r="56" spans="1:11" ht="35.25" customHeight="1" thickBot="1" x14ac:dyDescent="0.25">
      <c r="A56" s="13"/>
      <c r="B56" s="97" t="s">
        <v>44</v>
      </c>
      <c r="C56" s="97"/>
      <c r="D56" s="67"/>
      <c r="E56" s="67"/>
      <c r="F56" s="67"/>
      <c r="G56" s="67"/>
      <c r="H56" s="29"/>
      <c r="I56" s="29"/>
      <c r="J56" s="29" t="s">
        <v>99</v>
      </c>
    </row>
    <row r="57" spans="1:11" ht="30" hidden="1" customHeight="1" thickBot="1" x14ac:dyDescent="0.25">
      <c r="A57" s="13"/>
      <c r="B57" s="97" t="s">
        <v>45</v>
      </c>
      <c r="C57" s="97"/>
      <c r="D57" s="67"/>
      <c r="E57" s="67"/>
      <c r="F57" s="67"/>
      <c r="G57" s="67"/>
      <c r="H57" s="29"/>
      <c r="I57" s="29"/>
      <c r="J57" s="29"/>
    </row>
    <row r="58" spans="1:11" ht="35.25" hidden="1" customHeight="1" x14ac:dyDescent="0.2">
      <c r="A58" s="13"/>
      <c r="B58" s="98"/>
      <c r="C58" s="98"/>
      <c r="D58" s="69">
        <f>((IF(D55="X",D54,"0")+(IF(D56="X",D54,"0")+IF(D57="X",D54,"0"))))</f>
        <v>0</v>
      </c>
      <c r="E58" s="69">
        <f t="shared" ref="E58:J58" si="4">((IF(E55="X",E54,"0")+(IF(E56="X",E54,"0")+IF(E57="X",E54,"0"))))</f>
        <v>0</v>
      </c>
      <c r="F58" s="69">
        <f t="shared" si="4"/>
        <v>0</v>
      </c>
      <c r="G58" s="69">
        <f t="shared" si="4"/>
        <v>0</v>
      </c>
      <c r="H58" s="69">
        <f t="shared" si="4"/>
        <v>0</v>
      </c>
      <c r="I58" s="69">
        <f t="shared" si="4"/>
        <v>0</v>
      </c>
      <c r="J58" s="69">
        <f t="shared" si="4"/>
        <v>14</v>
      </c>
    </row>
    <row r="59" spans="1:11" ht="21.95" hidden="1" customHeight="1" x14ac:dyDescent="0.2">
      <c r="A59" s="38"/>
      <c r="B59" s="35"/>
      <c r="C59" s="35"/>
      <c r="D59" s="35"/>
      <c r="E59" s="35"/>
      <c r="F59" s="35"/>
      <c r="G59" s="35"/>
      <c r="H59" s="35"/>
      <c r="I59" s="35"/>
      <c r="J59" s="35"/>
    </row>
    <row r="60" spans="1:11" ht="15" hidden="1" customHeight="1" x14ac:dyDescent="0.2">
      <c r="B60" s="1" t="s">
        <v>0</v>
      </c>
      <c r="C60" s="116" t="str">
        <f>C1</f>
        <v>Area</v>
      </c>
      <c r="D60" s="116"/>
      <c r="E60" s="116"/>
      <c r="F60" s="116"/>
      <c r="G60" s="45"/>
      <c r="H60" s="117" t="s">
        <v>1</v>
      </c>
      <c r="I60" s="118"/>
      <c r="J60" s="118"/>
    </row>
    <row r="61" spans="1:11" ht="15" hidden="1" customHeight="1" x14ac:dyDescent="0.2">
      <c r="B61" s="4" t="s">
        <v>2</v>
      </c>
      <c r="C61" s="116" t="str">
        <f>C2</f>
        <v>Area scolastica</v>
      </c>
      <c r="D61" s="116"/>
      <c r="E61" s="116"/>
      <c r="F61" s="116"/>
      <c r="G61" s="46"/>
      <c r="H61" s="119">
        <f>H2</f>
        <v>2022</v>
      </c>
      <c r="I61" s="120"/>
      <c r="J61" s="121"/>
    </row>
    <row r="62" spans="1:11" ht="15" hidden="1" customHeight="1" x14ac:dyDescent="0.2">
      <c r="B62" s="1" t="s">
        <v>3</v>
      </c>
      <c r="C62" s="116" t="str">
        <f>C3</f>
        <v>MARIARITA MICHELETTI</v>
      </c>
      <c r="D62" s="116"/>
      <c r="E62" s="116"/>
      <c r="F62" s="116"/>
      <c r="G62" s="47"/>
      <c r="H62" s="122"/>
      <c r="I62" s="123"/>
      <c r="J62" s="124"/>
    </row>
    <row r="63" spans="1:11" ht="15" hidden="1" customHeight="1" x14ac:dyDescent="0.2">
      <c r="B63" s="4" t="s">
        <v>4</v>
      </c>
      <c r="C63" s="125" t="str">
        <f>C4</f>
        <v>A6</v>
      </c>
      <c r="D63" s="125"/>
      <c r="E63" s="125"/>
      <c r="F63" s="125"/>
      <c r="G63" s="47"/>
      <c r="H63" s="47"/>
      <c r="I63" s="47"/>
      <c r="J63" s="48"/>
    </row>
    <row r="64" spans="1:11" ht="15" hidden="1" customHeight="1" x14ac:dyDescent="0.2">
      <c r="B64" s="49" t="s">
        <v>5</v>
      </c>
      <c r="C64" s="115" t="s">
        <v>6</v>
      </c>
      <c r="D64" s="115"/>
      <c r="E64" s="115"/>
      <c r="F64" s="115"/>
      <c r="G64" s="47"/>
      <c r="H64" s="47"/>
      <c r="I64" s="47"/>
      <c r="J64" s="47"/>
    </row>
    <row r="65" spans="1:11" ht="15" hidden="1" customHeight="1" thickBot="1" x14ac:dyDescent="0.25">
      <c r="B65" s="35"/>
      <c r="C65" s="35"/>
      <c r="D65" s="35"/>
      <c r="E65" s="35"/>
      <c r="F65" s="35"/>
      <c r="G65" s="35"/>
      <c r="H65" s="35"/>
      <c r="I65" s="35"/>
      <c r="J65" s="35"/>
    </row>
    <row r="66" spans="1:11" ht="35.25" customHeight="1" thickBot="1" x14ac:dyDescent="0.25">
      <c r="A66" s="13"/>
      <c r="B66" s="74" t="s">
        <v>17</v>
      </c>
      <c r="C66" s="75">
        <v>13</v>
      </c>
      <c r="D66" s="71">
        <v>1</v>
      </c>
      <c r="E66" s="71">
        <v>2</v>
      </c>
      <c r="F66" s="71">
        <v>3</v>
      </c>
      <c r="G66" s="71">
        <v>4</v>
      </c>
      <c r="H66" s="72">
        <v>5</v>
      </c>
      <c r="I66" s="72">
        <v>6</v>
      </c>
      <c r="J66" s="73">
        <v>7</v>
      </c>
      <c r="K66" s="66">
        <f>SUM(D69:J69)/2</f>
        <v>7</v>
      </c>
    </row>
    <row r="67" spans="1:11" ht="35.25" customHeight="1" x14ac:dyDescent="0.2">
      <c r="A67" s="13"/>
      <c r="B67" s="114" t="s">
        <v>59</v>
      </c>
      <c r="C67" s="114"/>
      <c r="D67" s="76"/>
      <c r="E67" s="76"/>
      <c r="F67" s="76"/>
      <c r="G67" s="76"/>
      <c r="H67" s="30" t="s">
        <v>33</v>
      </c>
      <c r="I67" s="30"/>
      <c r="J67" s="30" t="s">
        <v>99</v>
      </c>
    </row>
    <row r="68" spans="1:11" ht="35.25" customHeight="1" thickBot="1" x14ac:dyDescent="0.25">
      <c r="A68" s="13"/>
      <c r="B68" s="97" t="s">
        <v>60</v>
      </c>
      <c r="C68" s="97"/>
      <c r="D68" s="67"/>
      <c r="E68" s="67"/>
      <c r="F68" s="67"/>
      <c r="G68" s="67"/>
      <c r="H68" s="29" t="s">
        <v>33</v>
      </c>
      <c r="I68" s="29"/>
      <c r="J68" s="29" t="s">
        <v>99</v>
      </c>
    </row>
    <row r="69" spans="1:11" ht="35.25" hidden="1" customHeight="1" thickBot="1" x14ac:dyDescent="0.25">
      <c r="A69" s="13"/>
      <c r="B69" s="98"/>
      <c r="C69" s="98"/>
      <c r="D69" s="69">
        <f>((IF(D67="X",D66,"0")+(IF(D68="X",D66,"0"))))</f>
        <v>0</v>
      </c>
      <c r="E69" s="69">
        <f t="shared" ref="E69:J69" si="5">((IF(E67="X",E66,"0")+(IF(E68="X",E66,"0"))))</f>
        <v>0</v>
      </c>
      <c r="F69" s="69">
        <f t="shared" si="5"/>
        <v>0</v>
      </c>
      <c r="G69" s="69">
        <f t="shared" si="5"/>
        <v>0</v>
      </c>
      <c r="H69" s="69">
        <f t="shared" si="5"/>
        <v>0</v>
      </c>
      <c r="I69" s="69">
        <f t="shared" si="5"/>
        <v>0</v>
      </c>
      <c r="J69" s="69">
        <f t="shared" si="5"/>
        <v>14</v>
      </c>
    </row>
    <row r="70" spans="1:11" ht="35.25" customHeight="1" thickBot="1" x14ac:dyDescent="0.25">
      <c r="A70" s="13"/>
      <c r="B70" s="74" t="s">
        <v>46</v>
      </c>
      <c r="C70" s="75">
        <v>10</v>
      </c>
      <c r="D70" s="71">
        <v>1</v>
      </c>
      <c r="E70" s="71">
        <v>2</v>
      </c>
      <c r="F70" s="71">
        <v>3</v>
      </c>
      <c r="G70" s="71">
        <v>4</v>
      </c>
      <c r="H70" s="72">
        <v>5</v>
      </c>
      <c r="I70" s="72">
        <v>6</v>
      </c>
      <c r="J70" s="73">
        <v>7</v>
      </c>
      <c r="K70" s="66">
        <f>SUM(D74:J74)/2</f>
        <v>7</v>
      </c>
    </row>
    <row r="71" spans="1:11" ht="35.25" customHeight="1" x14ac:dyDescent="0.2">
      <c r="A71" s="13"/>
      <c r="B71" s="114" t="s">
        <v>66</v>
      </c>
      <c r="C71" s="114"/>
      <c r="D71" s="76"/>
      <c r="E71" s="76"/>
      <c r="F71" s="76"/>
      <c r="G71" s="76"/>
      <c r="H71" s="30"/>
      <c r="I71" s="30"/>
      <c r="J71" s="30" t="s">
        <v>99</v>
      </c>
    </row>
    <row r="72" spans="1:11" ht="35.25" hidden="1" customHeight="1" x14ac:dyDescent="0.2">
      <c r="A72" s="13"/>
      <c r="B72" s="97" t="s">
        <v>47</v>
      </c>
      <c r="C72" s="97"/>
      <c r="D72" s="67"/>
      <c r="E72" s="67"/>
      <c r="F72" s="67"/>
      <c r="G72" s="67"/>
      <c r="H72" s="29"/>
      <c r="I72" s="29"/>
      <c r="J72" s="29"/>
    </row>
    <row r="73" spans="1:11" ht="35.25" customHeight="1" thickBot="1" x14ac:dyDescent="0.25">
      <c r="A73" s="13"/>
      <c r="B73" s="97" t="s">
        <v>61</v>
      </c>
      <c r="C73" s="97"/>
      <c r="D73" s="67"/>
      <c r="E73" s="67"/>
      <c r="F73" s="67"/>
      <c r="G73" s="67"/>
      <c r="H73" s="29"/>
      <c r="I73" s="29"/>
      <c r="J73" s="29" t="s">
        <v>99</v>
      </c>
    </row>
    <row r="74" spans="1:11" ht="35.25" hidden="1" customHeight="1" thickBot="1" x14ac:dyDescent="0.25">
      <c r="A74" s="13"/>
      <c r="B74" s="98"/>
      <c r="C74" s="98"/>
      <c r="D74" s="69">
        <f t="shared" ref="D74:J74" si="6">((IF(D71="X",D70,"0")+IF(D72="X",D70,"0")+(IF(D73="X",D70,"0"))))</f>
        <v>0</v>
      </c>
      <c r="E74" s="69">
        <f t="shared" si="6"/>
        <v>0</v>
      </c>
      <c r="F74" s="69">
        <f t="shared" si="6"/>
        <v>0</v>
      </c>
      <c r="G74" s="69">
        <f t="shared" si="6"/>
        <v>0</v>
      </c>
      <c r="H74" s="69">
        <f t="shared" si="6"/>
        <v>0</v>
      </c>
      <c r="I74" s="69">
        <f t="shared" si="6"/>
        <v>0</v>
      </c>
      <c r="J74" s="69">
        <f t="shared" si="6"/>
        <v>14</v>
      </c>
    </row>
    <row r="75" spans="1:11" ht="35.25" hidden="1" customHeight="1" thickBot="1" x14ac:dyDescent="0.25">
      <c r="A75" s="13"/>
      <c r="B75" s="74" t="s">
        <v>18</v>
      </c>
      <c r="C75" s="75" t="s">
        <v>33</v>
      </c>
      <c r="D75" s="71">
        <v>1</v>
      </c>
      <c r="E75" s="71">
        <v>2</v>
      </c>
      <c r="F75" s="71">
        <v>3</v>
      </c>
      <c r="G75" s="71">
        <v>4</v>
      </c>
      <c r="H75" s="72">
        <v>5</v>
      </c>
      <c r="I75" s="72">
        <v>6</v>
      </c>
      <c r="J75" s="73">
        <v>7</v>
      </c>
      <c r="K75" s="66">
        <f>SUM(D78:J78)/2</f>
        <v>0</v>
      </c>
    </row>
    <row r="76" spans="1:11" ht="35.25" hidden="1" customHeight="1" x14ac:dyDescent="0.2">
      <c r="A76" s="13"/>
      <c r="B76" s="114" t="s">
        <v>48</v>
      </c>
      <c r="C76" s="114"/>
      <c r="D76" s="76"/>
      <c r="E76" s="76"/>
      <c r="F76" s="76"/>
      <c r="G76" s="76"/>
      <c r="H76" s="30"/>
      <c r="I76" s="30"/>
      <c r="J76" s="30"/>
    </row>
    <row r="77" spans="1:11" ht="35.25" hidden="1" customHeight="1" thickBot="1" x14ac:dyDescent="0.25">
      <c r="A77" s="13"/>
      <c r="B77" s="97" t="s">
        <v>49</v>
      </c>
      <c r="C77" s="97"/>
      <c r="D77" s="67"/>
      <c r="E77" s="67"/>
      <c r="F77" s="67"/>
      <c r="G77" s="67"/>
      <c r="H77" s="29"/>
      <c r="I77" s="29"/>
      <c r="J77" s="29"/>
    </row>
    <row r="78" spans="1:11" ht="35.25" hidden="1" customHeight="1" thickBot="1" x14ac:dyDescent="0.25">
      <c r="A78" s="13"/>
      <c r="B78" s="98"/>
      <c r="C78" s="98"/>
      <c r="D78" s="69">
        <f>((IF(D76="X",D75,"0")+IF(D77="X",D75,"0")))</f>
        <v>0</v>
      </c>
      <c r="E78" s="69">
        <f t="shared" ref="E78:J78" si="7">((IF(E76="X",E75,"0")+IF(E77="X",E75,"0")))</f>
        <v>0</v>
      </c>
      <c r="F78" s="69">
        <f t="shared" si="7"/>
        <v>0</v>
      </c>
      <c r="G78" s="69">
        <f t="shared" si="7"/>
        <v>0</v>
      </c>
      <c r="H78" s="69">
        <f t="shared" si="7"/>
        <v>0</v>
      </c>
      <c r="I78" s="69">
        <f t="shared" si="7"/>
        <v>0</v>
      </c>
      <c r="J78" s="69">
        <f t="shared" si="7"/>
        <v>0</v>
      </c>
    </row>
    <row r="79" spans="1:11" ht="35.25" customHeight="1" thickBot="1" x14ac:dyDescent="0.25">
      <c r="A79" s="13"/>
      <c r="B79" s="74" t="s">
        <v>19</v>
      </c>
      <c r="C79" s="75">
        <v>8</v>
      </c>
      <c r="D79" s="71">
        <v>1</v>
      </c>
      <c r="E79" s="71">
        <v>2</v>
      </c>
      <c r="F79" s="71">
        <v>3</v>
      </c>
      <c r="G79" s="71">
        <v>4</v>
      </c>
      <c r="H79" s="72">
        <v>5</v>
      </c>
      <c r="I79" s="72">
        <v>6</v>
      </c>
      <c r="J79" s="73">
        <v>7</v>
      </c>
      <c r="K79" s="66">
        <f>SUM(D83:J83)/3</f>
        <v>7</v>
      </c>
    </row>
    <row r="80" spans="1:11" ht="35.25" customHeight="1" x14ac:dyDescent="0.2">
      <c r="A80" s="13"/>
      <c r="B80" s="114" t="s">
        <v>50</v>
      </c>
      <c r="C80" s="114"/>
      <c r="D80" s="76"/>
      <c r="E80" s="76"/>
      <c r="F80" s="76"/>
      <c r="G80" s="76"/>
      <c r="H80" s="30"/>
      <c r="I80" s="30"/>
      <c r="J80" s="30" t="s">
        <v>99</v>
      </c>
    </row>
    <row r="81" spans="1:11" ht="35.25" customHeight="1" x14ac:dyDescent="0.2">
      <c r="A81" s="13"/>
      <c r="B81" s="97" t="s">
        <v>51</v>
      </c>
      <c r="C81" s="97"/>
      <c r="D81" s="67"/>
      <c r="E81" s="67"/>
      <c r="F81" s="67"/>
      <c r="G81" s="67"/>
      <c r="H81" s="29"/>
      <c r="I81" s="29"/>
      <c r="J81" s="29" t="s">
        <v>99</v>
      </c>
    </row>
    <row r="82" spans="1:11" ht="35.25" customHeight="1" thickBot="1" x14ac:dyDescent="0.25">
      <c r="A82" s="13"/>
      <c r="B82" s="97" t="s">
        <v>67</v>
      </c>
      <c r="C82" s="97"/>
      <c r="D82" s="67"/>
      <c r="E82" s="67"/>
      <c r="F82" s="67"/>
      <c r="G82" s="67"/>
      <c r="H82" s="29"/>
      <c r="I82" s="29"/>
      <c r="J82" s="29" t="s">
        <v>99</v>
      </c>
    </row>
    <row r="83" spans="1:11" ht="35.25" hidden="1" customHeight="1" thickBot="1" x14ac:dyDescent="0.25">
      <c r="A83" s="13"/>
      <c r="B83" s="98"/>
      <c r="C83" s="98"/>
      <c r="D83" s="69">
        <f>((IF(D80="X",D79,"0")+IF(D81="X",D79,"0")+(IF(D82="X",D79,"0"))))</f>
        <v>0</v>
      </c>
      <c r="E83" s="69">
        <f t="shared" ref="E83:J83" si="8">((IF(E80="X",E79,"0")+IF(E81="X",E79,"0")+(IF(E82="X",E79,"0"))))</f>
        <v>0</v>
      </c>
      <c r="F83" s="69">
        <f t="shared" si="8"/>
        <v>0</v>
      </c>
      <c r="G83" s="69">
        <f t="shared" si="8"/>
        <v>0</v>
      </c>
      <c r="H83" s="69">
        <f t="shared" si="8"/>
        <v>0</v>
      </c>
      <c r="I83" s="69">
        <f t="shared" si="8"/>
        <v>0</v>
      </c>
      <c r="J83" s="69">
        <f t="shared" si="8"/>
        <v>21</v>
      </c>
    </row>
    <row r="84" spans="1:11" s="17" customFormat="1" ht="45" customHeight="1" thickBot="1" x14ac:dyDescent="0.25">
      <c r="B84" s="77" t="s">
        <v>40</v>
      </c>
      <c r="C84" s="78">
        <f>C49+C54+C66+C70+C79</f>
        <v>49</v>
      </c>
      <c r="D84" s="99">
        <f>K49*C49+K54*C54+K66*C66+K70*C70+K79*C79</f>
        <v>343</v>
      </c>
      <c r="E84" s="100"/>
      <c r="F84" s="100"/>
      <c r="G84" s="100"/>
      <c r="H84" s="101">
        <f>D84/(C84*7)</f>
        <v>1</v>
      </c>
      <c r="I84" s="102"/>
      <c r="J84" s="102"/>
      <c r="K84" s="103"/>
    </row>
    <row r="85" spans="1:11" ht="13.5" customHeight="1" thickBot="1" x14ac:dyDescent="0.25">
      <c r="A85" s="14"/>
      <c r="B85" s="35"/>
      <c r="C85" s="35"/>
      <c r="D85" s="35"/>
      <c r="E85" s="35"/>
      <c r="F85" s="35"/>
      <c r="G85" s="35"/>
      <c r="H85" s="35"/>
      <c r="I85" s="35"/>
      <c r="J85" s="35"/>
    </row>
    <row r="86" spans="1:11" s="17" customFormat="1" ht="39" hidden="1" customHeight="1" thickBot="1" x14ac:dyDescent="0.25">
      <c r="C86" s="39"/>
      <c r="D86" s="40"/>
      <c r="E86" s="41"/>
      <c r="F86" s="42"/>
      <c r="G86" s="43"/>
      <c r="H86" s="43"/>
      <c r="I86" s="43"/>
      <c r="J86" s="44"/>
    </row>
    <row r="87" spans="1:11" s="17" customFormat="1" ht="36" customHeight="1" thickBot="1" x14ac:dyDescent="0.25">
      <c r="B87" s="79" t="s">
        <v>53</v>
      </c>
      <c r="C87" s="101">
        <f>H33</f>
        <v>0.90476190476190477</v>
      </c>
      <c r="D87" s="103"/>
      <c r="E87" s="104" t="s">
        <v>54</v>
      </c>
      <c r="F87" s="104"/>
      <c r="G87" s="105"/>
      <c r="H87" s="108">
        <f>(C87*H20)+(C88*H48)</f>
        <v>0.95142857142857151</v>
      </c>
      <c r="I87" s="109"/>
      <c r="J87" s="109"/>
      <c r="K87" s="110"/>
    </row>
    <row r="88" spans="1:11" s="17" customFormat="1" ht="36.75" customHeight="1" thickBot="1" x14ac:dyDescent="0.25">
      <c r="B88" s="77" t="s">
        <v>55</v>
      </c>
      <c r="C88" s="101">
        <f>H84</f>
        <v>1</v>
      </c>
      <c r="D88" s="103"/>
      <c r="E88" s="106"/>
      <c r="F88" s="106"/>
      <c r="G88" s="107"/>
      <c r="H88" s="111"/>
      <c r="I88" s="112"/>
      <c r="J88" s="112"/>
      <c r="K88" s="113"/>
    </row>
    <row r="89" spans="1:11" ht="13.5" hidden="1" thickBot="1" x14ac:dyDescent="0.25">
      <c r="A89" s="15" t="s">
        <v>20</v>
      </c>
      <c r="B89" s="16"/>
      <c r="C89" s="17"/>
      <c r="D89" s="17"/>
      <c r="E89" s="17"/>
      <c r="F89" s="17"/>
      <c r="G89" s="17"/>
      <c r="H89" s="17"/>
      <c r="I89" s="17"/>
      <c r="J89" s="17"/>
    </row>
    <row r="90" spans="1:11" ht="13.5" thickBot="1" x14ac:dyDescent="0.25">
      <c r="A90" s="15"/>
      <c r="B90" s="88" t="s">
        <v>21</v>
      </c>
      <c r="C90" s="89"/>
      <c r="D90" s="89"/>
      <c r="E90" s="89"/>
      <c r="F90" s="89"/>
      <c r="G90" s="89"/>
      <c r="H90" s="89"/>
      <c r="I90" s="89"/>
      <c r="J90" s="89"/>
      <c r="K90" s="90"/>
    </row>
    <row r="91" spans="1:11" ht="37.5" customHeight="1" x14ac:dyDescent="0.2">
      <c r="A91" t="s">
        <v>22</v>
      </c>
      <c r="B91" s="91" t="s">
        <v>57</v>
      </c>
      <c r="C91" s="92"/>
      <c r="D91" s="92"/>
      <c r="E91" s="92"/>
      <c r="F91" s="92"/>
      <c r="G91" s="92"/>
      <c r="H91" s="92"/>
      <c r="I91" s="92"/>
      <c r="J91" s="92"/>
      <c r="K91" s="93"/>
    </row>
    <row r="92" spans="1:11" x14ac:dyDescent="0.2">
      <c r="A92" s="15" t="s">
        <v>23</v>
      </c>
      <c r="B92" s="50"/>
      <c r="C92" s="35"/>
      <c r="D92" s="35"/>
      <c r="E92" s="35"/>
      <c r="F92" s="35"/>
      <c r="G92" s="35"/>
      <c r="H92" s="35"/>
      <c r="I92" s="35"/>
      <c r="J92" s="35"/>
      <c r="K92" s="51"/>
    </row>
    <row r="93" spans="1:11" x14ac:dyDescent="0.2">
      <c r="A93" s="15" t="s">
        <v>24</v>
      </c>
      <c r="B93" s="50"/>
      <c r="C93" s="35"/>
      <c r="D93" s="35"/>
      <c r="E93" s="35"/>
      <c r="F93" s="35"/>
      <c r="G93" s="35"/>
      <c r="H93" s="35"/>
      <c r="I93" s="35"/>
      <c r="J93" s="35"/>
      <c r="K93" s="51"/>
    </row>
    <row r="94" spans="1:11" x14ac:dyDescent="0.2">
      <c r="A94" s="15" t="s">
        <v>25</v>
      </c>
      <c r="B94" s="50"/>
      <c r="C94" s="35"/>
      <c r="D94" s="35"/>
      <c r="E94" s="35"/>
      <c r="F94" s="35"/>
      <c r="G94" s="35"/>
      <c r="H94" s="35"/>
      <c r="I94" s="35"/>
      <c r="J94" s="35"/>
      <c r="K94" s="51"/>
    </row>
    <row r="95" spans="1:11" x14ac:dyDescent="0.2">
      <c r="A95" s="15" t="s">
        <v>26</v>
      </c>
      <c r="B95" s="50"/>
      <c r="C95" s="35"/>
      <c r="D95" s="35"/>
      <c r="E95" s="35"/>
      <c r="F95" s="35"/>
      <c r="G95" s="35"/>
      <c r="H95" s="35"/>
      <c r="I95" s="35"/>
      <c r="J95" s="35"/>
      <c r="K95" s="51"/>
    </row>
    <row r="96" spans="1:11" x14ac:dyDescent="0.2">
      <c r="A96" s="15" t="s">
        <v>27</v>
      </c>
      <c r="B96" s="50"/>
      <c r="C96" s="35"/>
      <c r="D96" s="35"/>
      <c r="E96" s="35"/>
      <c r="F96" s="35"/>
      <c r="G96" s="35"/>
      <c r="H96" s="35"/>
      <c r="I96" s="35"/>
      <c r="J96" s="35"/>
      <c r="K96" s="51"/>
    </row>
    <row r="97" spans="1:12" ht="13.5" thickBot="1" x14ac:dyDescent="0.25">
      <c r="A97" s="15" t="s">
        <v>28</v>
      </c>
      <c r="B97" s="52"/>
      <c r="C97" s="53"/>
      <c r="D97" s="53"/>
      <c r="E97" s="53"/>
      <c r="F97" s="53"/>
      <c r="G97" s="53"/>
      <c r="H97" s="53"/>
      <c r="I97" s="53"/>
      <c r="J97" s="53"/>
      <c r="K97" s="54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94" t="s">
        <v>30</v>
      </c>
      <c r="C100" s="95"/>
      <c r="D100" s="95"/>
      <c r="E100" s="95"/>
      <c r="F100" s="95"/>
      <c r="G100" s="95"/>
      <c r="H100" s="95"/>
      <c r="I100" s="95"/>
      <c r="J100" s="95"/>
      <c r="K100" s="96"/>
    </row>
    <row r="101" spans="1:12" ht="13.5" hidden="1" thickBot="1" x14ac:dyDescent="0.25">
      <c r="B101" s="18" t="s">
        <v>31</v>
      </c>
      <c r="C101" s="19" t="e">
        <f>((IF(#REF!="","0",1)*#REF!)+(IF(#REF!="","0",1)*#REF!)+(IF(#REF!="","0",1)*#REF!))</f>
        <v>#REF!</v>
      </c>
      <c r="D101" s="20" t="e">
        <f>((IF(#REF!="","0",2)*#REF!)+(IF(#REF!="","0",2)*#REF!)+(IF(#REF!="","0",2)*#REF!))</f>
        <v>#REF!</v>
      </c>
      <c r="E101" s="20" t="e">
        <f>((IF(#REF!="","0",3)*#REF!)+(IF(#REF!="","0",3)*#REF!)+(IF(#REF!="","0",3)*#REF!))</f>
        <v>#REF!</v>
      </c>
      <c r="F101" s="20" t="e">
        <f>((IF(#REF!="","0",4)*#REF!)+(IF(#REF!="","0",4)*#REF!)+(IF(#REF!="","0",4)*#REF!))</f>
        <v>#REF!</v>
      </c>
      <c r="G101" s="20" t="e">
        <f>((IF(#REF!="","0",5)*#REF!)+(IF(#REF!="","0",5)*#REF!)+(IF(#REF!="","0",5)*#REF!))</f>
        <v>#REF!</v>
      </c>
      <c r="H101" s="20" t="e">
        <f>((IF(#REF!="","0",6)*#REF!)+(IF(#REF!="","0",6)*#REF!)+(IF(#REF!="","0",6)*#REF!))</f>
        <v>#REF!</v>
      </c>
      <c r="I101" s="21" t="e">
        <f>((IF(#REF!="","0",7)*#REF!)+(IF(#REF!="","0",7)*#REF!)+(IF(#REF!="","0",7)*#REF!))</f>
        <v>#REF!</v>
      </c>
      <c r="J101" t="e">
        <f>SUM(C101:I101)</f>
        <v>#REF!</v>
      </c>
      <c r="K101" s="22" t="e">
        <f>J101/350</f>
        <v>#REF!</v>
      </c>
      <c r="L101" s="23"/>
    </row>
    <row r="102" spans="1:12" ht="13.5" hidden="1" thickBot="1" x14ac:dyDescent="0.25">
      <c r="B102" s="18" t="s">
        <v>32</v>
      </c>
      <c r="C102" s="24" t="e">
        <f>((IF(#REF!="","0",1)*#REF!)+(IF(#REF!="","0",1)*#REF!)+(IF(#REF!="","0",1)*#REF!)+(IF(#REF!="","0",1)*#REF!)+(IF(#REF!="","0",1)*#REF!)+(IF(#REF!="","0",1)*#REF!)+(IF(#REF!="","0",1)*#REF!))</f>
        <v>#REF!</v>
      </c>
      <c r="D102" s="24" t="e">
        <f>((IF(#REF!="","0",2)*#REF!)+(IF(#REF!="","0",2)*#REF!)+(IF(#REF!="","0",2)*#REF!)+(IF(#REF!="","0",2)*#REF!)+(IF(#REF!="","0",2)*#REF!)+(IF(#REF!="","0",2)*#REF!)+(IF(#REF!="","0",2)*#REF!))</f>
        <v>#REF!</v>
      </c>
      <c r="E102" s="24" t="e">
        <f>((IF(#REF!="","0",3)*#REF!)+(IF(#REF!="","0",3)*#REF!)+(IF(#REF!="","0",3)*#REF!)+(IF(#REF!="","0",3)*#REF!)+(IF(#REF!="","0",3)*#REF!)+(IF(#REF!="","0",3)*#REF!)+(IF(#REF!="","0",3)*#REF!))</f>
        <v>#REF!</v>
      </c>
      <c r="F102" s="24" t="e">
        <f>((IF(#REF!="","0",4)*#REF!)+(IF(#REF!="","0",4)*#REF!)+(IF(#REF!="","0",4)*#REF!)+(IF(#REF!="","0",4)*#REF!)+(IF(#REF!="","0",4)*#REF!)+(IF(#REF!="","0",4)*#REF!)+(IF(#REF!="","0",4)*#REF!))</f>
        <v>#REF!</v>
      </c>
      <c r="G102" s="24" t="e">
        <f>((IF(#REF!="","0",5)*#REF!)+(IF(#REF!="","0",5)*#REF!)+(IF(#REF!="","0",5)*#REF!)+(IF(#REF!="","0",5)*#REF!)+(IF(#REF!="","0",5)*#REF!)+(IF(#REF!="","0",5)*#REF!)+(IF(#REF!="","0",5)*#REF!))</f>
        <v>#REF!</v>
      </c>
      <c r="H102" s="24" t="e">
        <f>((IF(#REF!="","0",6)*#REF!)+(IF(#REF!="","0",6)*#REF!)+(IF(#REF!="","0",6)*#REF!)+(IF(#REF!="","0",6)*#REF!)+(IF(#REF!="","0",6)*#REF!)+(IF(#REF!="","0",6)*#REF!)+(IF(#REF!="","0",6)*#REF!))</f>
        <v>#REF!</v>
      </c>
      <c r="I102" s="24" t="e">
        <f>((IF(#REF!="","0",7)*#REF!)+(IF(#REF!="","0",7)*#REF!)+(IF(#REF!="","0",7)*#REF!)+(IF(#REF!="","0",7)*#REF!)+(IF(#REF!="","0",7)*#REF!)+(IF(#REF!="","0",7)*#REF!)+(IF(#REF!="","0",7)*#REF!))</f>
        <v>#REF!</v>
      </c>
      <c r="J102" s="25" t="e">
        <f>SUM(C102:I102)</f>
        <v>#REF!</v>
      </c>
      <c r="K102" s="22" t="e">
        <f>J102/350</f>
        <v>#REF!</v>
      </c>
      <c r="L102" s="23"/>
    </row>
    <row r="103" spans="1:12" ht="13.5" hidden="1" thickBot="1" x14ac:dyDescent="0.25">
      <c r="B103" s="26"/>
      <c r="C103" s="27"/>
      <c r="D103" s="27"/>
      <c r="E103" s="27"/>
      <c r="F103" s="27"/>
      <c r="G103" s="27"/>
      <c r="H103" s="27"/>
      <c r="I103" s="27"/>
      <c r="J103" s="27" t="e">
        <f>SUM(J101:J102)</f>
        <v>#REF!</v>
      </c>
      <c r="K103" s="28" t="e">
        <f>IF(J103&lt;490,0,J103/700)</f>
        <v>#REF!</v>
      </c>
      <c r="L103" s="23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8740157480314965" right="0.39370078740157483" top="0.59055118110236227" bottom="0.51181102362204722" header="0.23622047244094491" footer="0.31496062992125984"/>
  <pageSetup paperSize="9" scale="45" orientation="portrait" r:id="rId1"/>
  <headerFooter alignWithMargins="0">
    <oddHeader>&amp;L&amp;"Arial,Grassetto Corsivo"&amp;14COMUNE DI GRAGLIA</oddHeader>
    <oddFooter>&amp;LFirma compilatore:&amp;CFirma interessato: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view="pageLayout" topLeftCell="B85" zoomScale="50" zoomScaleNormal="160" zoomScaleSheetLayoutView="91" zoomScalePageLayoutView="50" workbookViewId="0">
      <selection activeCell="F81" sqref="F81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82" t="s">
        <v>56</v>
      </c>
      <c r="D1" s="182"/>
      <c r="E1" s="182"/>
      <c r="F1" s="182"/>
      <c r="G1" s="2"/>
      <c r="H1" s="140" t="s">
        <v>1</v>
      </c>
      <c r="I1" s="141"/>
      <c r="J1" s="141"/>
    </row>
    <row r="2" spans="1:12" ht="15" customHeight="1" x14ac:dyDescent="0.2">
      <c r="B2" s="4" t="s">
        <v>2</v>
      </c>
      <c r="C2" s="142" t="s">
        <v>87</v>
      </c>
      <c r="D2" s="143"/>
      <c r="E2" s="143"/>
      <c r="F2" s="144"/>
      <c r="G2" s="5"/>
      <c r="H2" s="119">
        <v>2022</v>
      </c>
      <c r="I2" s="120"/>
      <c r="J2" s="121"/>
    </row>
    <row r="3" spans="1:12" ht="15" x14ac:dyDescent="0.2">
      <c r="B3" s="6" t="s">
        <v>3</v>
      </c>
      <c r="C3" s="183" t="s">
        <v>88</v>
      </c>
      <c r="D3" s="183"/>
      <c r="E3" s="183"/>
      <c r="F3" s="183"/>
      <c r="G3" s="7"/>
      <c r="H3" s="122"/>
      <c r="I3" s="123"/>
      <c r="J3" s="124"/>
    </row>
    <row r="4" spans="1:12" ht="15" x14ac:dyDescent="0.2">
      <c r="B4" s="8" t="s">
        <v>4</v>
      </c>
      <c r="C4" s="126" t="s">
        <v>80</v>
      </c>
      <c r="D4" s="126"/>
      <c r="E4" s="126"/>
      <c r="F4" s="126"/>
      <c r="G4" s="7"/>
      <c r="H4" s="7"/>
      <c r="I4" s="7"/>
      <c r="J4" s="9"/>
    </row>
    <row r="5" spans="1:12" ht="15.75" thickBot="1" x14ac:dyDescent="0.25">
      <c r="B5" s="10" t="s">
        <v>5</v>
      </c>
      <c r="C5" s="171" t="s">
        <v>89</v>
      </c>
      <c r="D5" s="171"/>
      <c r="E5" s="171"/>
      <c r="F5" s="171"/>
      <c r="G5" s="7"/>
      <c r="H5" s="7"/>
      <c r="I5" s="7"/>
      <c r="J5" s="7"/>
    </row>
    <row r="6" spans="1:12" ht="20.25" customHeight="1" x14ac:dyDescent="0.2">
      <c r="B6" s="172" t="s">
        <v>7</v>
      </c>
      <c r="C6" s="173"/>
      <c r="D6" s="173"/>
      <c r="E6" s="173"/>
      <c r="F6" s="173"/>
      <c r="G6" s="174" t="s">
        <v>8</v>
      </c>
      <c r="H6" s="174"/>
      <c r="I6" s="174" t="s">
        <v>9</v>
      </c>
      <c r="J6" s="175"/>
    </row>
    <row r="7" spans="1:12" s="11" customFormat="1" ht="12.75" customHeight="1" x14ac:dyDescent="0.2">
      <c r="B7" s="176" t="s">
        <v>10</v>
      </c>
      <c r="C7" s="177"/>
      <c r="D7" s="178" t="s">
        <v>11</v>
      </c>
      <c r="E7" s="177"/>
      <c r="F7" s="177"/>
      <c r="G7" s="179"/>
      <c r="H7" s="179"/>
      <c r="I7" s="180"/>
      <c r="J7" s="181"/>
      <c r="L7" s="3"/>
    </row>
    <row r="8" spans="1:12" ht="27.75" customHeight="1" x14ac:dyDescent="0.2">
      <c r="B8" s="164" t="s">
        <v>90</v>
      </c>
      <c r="C8" s="165"/>
      <c r="D8" s="165"/>
      <c r="E8" s="165"/>
      <c r="F8" s="165"/>
      <c r="G8" s="166">
        <v>1</v>
      </c>
      <c r="H8" s="166"/>
      <c r="I8" s="169">
        <v>80</v>
      </c>
      <c r="J8" s="170"/>
    </row>
    <row r="9" spans="1:12" x14ac:dyDescent="0.2">
      <c r="B9" s="164" t="s">
        <v>77</v>
      </c>
      <c r="C9" s="165"/>
      <c r="D9" s="165"/>
      <c r="E9" s="165"/>
      <c r="F9" s="165"/>
      <c r="G9" s="166">
        <v>1</v>
      </c>
      <c r="H9" s="166"/>
      <c r="I9" s="169">
        <v>40</v>
      </c>
      <c r="J9" s="170"/>
    </row>
    <row r="10" spans="1:12" x14ac:dyDescent="0.2">
      <c r="B10" s="164"/>
      <c r="C10" s="165"/>
      <c r="D10" s="165"/>
      <c r="E10" s="165"/>
      <c r="F10" s="165"/>
      <c r="G10" s="166"/>
      <c r="H10" s="166"/>
      <c r="I10" s="167"/>
      <c r="J10" s="168"/>
    </row>
    <row r="11" spans="1:12" ht="13.5" customHeight="1" x14ac:dyDescent="0.2">
      <c r="B11" s="164"/>
      <c r="C11" s="165"/>
      <c r="D11" s="165"/>
      <c r="E11" s="165"/>
      <c r="F11" s="165"/>
      <c r="G11" s="166"/>
      <c r="H11" s="166"/>
      <c r="I11" s="167"/>
      <c r="J11" s="168"/>
    </row>
    <row r="12" spans="1:12" x14ac:dyDescent="0.2">
      <c r="B12" s="164"/>
      <c r="C12" s="165"/>
      <c r="D12" s="165"/>
      <c r="E12" s="165"/>
      <c r="F12" s="165"/>
      <c r="G12" s="166"/>
      <c r="H12" s="166"/>
      <c r="I12" s="167"/>
      <c r="J12" s="168"/>
    </row>
    <row r="13" spans="1:12" x14ac:dyDescent="0.2">
      <c r="B13" s="164"/>
      <c r="C13" s="165"/>
      <c r="D13" s="165"/>
      <c r="E13" s="165"/>
      <c r="F13" s="165"/>
      <c r="G13" s="166"/>
      <c r="H13" s="166"/>
      <c r="I13" s="167"/>
      <c r="J13" s="168"/>
    </row>
    <row r="14" spans="1:12" x14ac:dyDescent="0.2">
      <c r="B14" s="164"/>
      <c r="C14" s="165"/>
      <c r="D14" s="165"/>
      <c r="E14" s="165"/>
      <c r="F14" s="165"/>
      <c r="G14" s="166"/>
      <c r="H14" s="166"/>
      <c r="I14" s="167"/>
      <c r="J14" s="168"/>
    </row>
    <row r="15" spans="1:12" x14ac:dyDescent="0.2">
      <c r="A15" s="12"/>
      <c r="B15" s="164"/>
      <c r="C15" s="165"/>
      <c r="D15" s="165"/>
      <c r="E15" s="165"/>
      <c r="F15" s="165"/>
      <c r="G15" s="166"/>
      <c r="H15" s="166"/>
      <c r="I15" s="167"/>
      <c r="J15" s="168"/>
    </row>
    <row r="16" spans="1:12" x14ac:dyDescent="0.2">
      <c r="A16" s="12"/>
      <c r="B16" s="164"/>
      <c r="C16" s="165"/>
      <c r="D16" s="165"/>
      <c r="E16" s="165"/>
      <c r="F16" s="165"/>
      <c r="G16" s="166"/>
      <c r="H16" s="166"/>
      <c r="I16" s="167"/>
      <c r="J16" s="168"/>
    </row>
    <row r="17" spans="1:11" x14ac:dyDescent="0.2">
      <c r="A17" s="12"/>
      <c r="B17" s="164"/>
      <c r="C17" s="165"/>
      <c r="D17" s="165"/>
      <c r="E17" s="165"/>
      <c r="F17" s="165"/>
      <c r="G17" s="166"/>
      <c r="H17" s="166"/>
      <c r="I17" s="167"/>
      <c r="J17" s="168"/>
    </row>
    <row r="18" spans="1:11" ht="13.5" thickBot="1" x14ac:dyDescent="0.25">
      <c r="A18" s="12"/>
      <c r="B18" s="155"/>
      <c r="C18" s="156"/>
      <c r="D18" s="156"/>
      <c r="E18" s="156"/>
      <c r="F18" s="156"/>
      <c r="G18" s="157"/>
      <c r="H18" s="157"/>
      <c r="I18" s="158"/>
      <c r="J18" s="159"/>
    </row>
    <row r="19" spans="1:11" ht="13.5" thickBot="1" x14ac:dyDescent="0.25">
      <c r="A19" s="12"/>
      <c r="B19" s="160"/>
      <c r="C19" s="161"/>
      <c r="D19" s="160"/>
      <c r="E19" s="160"/>
      <c r="F19" s="160"/>
      <c r="G19" s="162"/>
      <c r="H19" s="162"/>
      <c r="I19" s="163"/>
      <c r="J19" s="163"/>
    </row>
    <row r="20" spans="1:11" ht="35.25" customHeight="1" thickBot="1" x14ac:dyDescent="0.25">
      <c r="A20" s="13"/>
      <c r="B20" s="80" t="s">
        <v>34</v>
      </c>
      <c r="C20" s="81" t="s">
        <v>14</v>
      </c>
      <c r="D20" s="150" t="s">
        <v>38</v>
      </c>
      <c r="E20" s="150"/>
      <c r="F20" s="150"/>
      <c r="G20" s="151"/>
      <c r="H20" s="152">
        <v>0.51</v>
      </c>
      <c r="I20" s="153"/>
      <c r="J20" s="154"/>
    </row>
    <row r="21" spans="1:11" ht="35.25" customHeight="1" thickBot="1" x14ac:dyDescent="0.25">
      <c r="A21" s="13"/>
      <c r="B21" s="82" t="s">
        <v>12</v>
      </c>
      <c r="C21" s="83">
        <v>8</v>
      </c>
      <c r="D21" s="36">
        <v>1</v>
      </c>
      <c r="E21" s="36">
        <v>2</v>
      </c>
      <c r="F21" s="36">
        <v>3</v>
      </c>
      <c r="G21" s="37">
        <v>4</v>
      </c>
      <c r="H21" s="84">
        <v>5</v>
      </c>
      <c r="I21" s="84">
        <v>6</v>
      </c>
      <c r="J21" s="84">
        <v>7</v>
      </c>
      <c r="K21" s="85">
        <f>SUM(D24:J24)/2</f>
        <v>6</v>
      </c>
    </row>
    <row r="22" spans="1:11" ht="35.25" customHeight="1" x14ac:dyDescent="0.2">
      <c r="A22" s="13"/>
      <c r="B22" s="97" t="s">
        <v>63</v>
      </c>
      <c r="C22" s="97"/>
      <c r="D22" s="31"/>
      <c r="E22" s="31"/>
      <c r="F22" s="31"/>
      <c r="G22" s="32"/>
      <c r="H22" s="29" t="s">
        <v>33</v>
      </c>
      <c r="I22" s="29" t="s">
        <v>99</v>
      </c>
      <c r="J22" s="29"/>
    </row>
    <row r="23" spans="1:11" ht="35.25" customHeight="1" thickBot="1" x14ac:dyDescent="0.25">
      <c r="A23" s="13"/>
      <c r="B23" s="97" t="s">
        <v>64</v>
      </c>
      <c r="C23" s="97"/>
      <c r="D23" s="31"/>
      <c r="E23" s="31"/>
      <c r="F23" s="31"/>
      <c r="G23" s="32"/>
      <c r="H23" s="29"/>
      <c r="I23" s="29" t="s">
        <v>99</v>
      </c>
      <c r="J23" s="29"/>
    </row>
    <row r="24" spans="1:11" ht="35.25" hidden="1" customHeight="1" thickBot="1" x14ac:dyDescent="0.25">
      <c r="A24" s="13"/>
      <c r="B24" s="147"/>
      <c r="C24" s="147"/>
      <c r="D24" s="33">
        <f>((IF(D22="X",D21,"0")+(IF(D23="X",D21,"0"))))</f>
        <v>0</v>
      </c>
      <c r="E24" s="33">
        <f t="shared" ref="E24:J24" si="0">((IF(E22="X",E21,"0")+(IF(E23="X",E21,"0"))))</f>
        <v>0</v>
      </c>
      <c r="F24" s="33">
        <f t="shared" si="0"/>
        <v>0</v>
      </c>
      <c r="G24" s="34">
        <f t="shared" si="0"/>
        <v>0</v>
      </c>
      <c r="H24" s="68">
        <f t="shared" si="0"/>
        <v>0</v>
      </c>
      <c r="I24" s="68">
        <f t="shared" si="0"/>
        <v>12</v>
      </c>
      <c r="J24" s="68">
        <f t="shared" si="0"/>
        <v>0</v>
      </c>
    </row>
    <row r="25" spans="1:11" ht="35.25" customHeight="1" thickBot="1" x14ac:dyDescent="0.25">
      <c r="A25" s="13"/>
      <c r="B25" s="86" t="s">
        <v>13</v>
      </c>
      <c r="C25" s="87">
        <v>13</v>
      </c>
      <c r="D25" s="36">
        <v>1</v>
      </c>
      <c r="E25" s="36">
        <v>2</v>
      </c>
      <c r="F25" s="36">
        <v>3</v>
      </c>
      <c r="G25" s="37">
        <v>4</v>
      </c>
      <c r="H25" s="84">
        <v>5</v>
      </c>
      <c r="I25" s="84">
        <v>6</v>
      </c>
      <c r="J25" s="84">
        <v>7</v>
      </c>
      <c r="K25" s="85">
        <f>SUM(D28:J28)/2</f>
        <v>5.5</v>
      </c>
    </row>
    <row r="26" spans="1:11" ht="35.25" customHeight="1" x14ac:dyDescent="0.2">
      <c r="A26" s="13"/>
      <c r="B26" s="97" t="s">
        <v>35</v>
      </c>
      <c r="C26" s="97"/>
      <c r="D26" s="31"/>
      <c r="E26" s="31"/>
      <c r="F26" s="31"/>
      <c r="G26" s="32"/>
      <c r="H26" s="29" t="s">
        <v>99</v>
      </c>
      <c r="I26" s="29"/>
      <c r="J26" s="29"/>
    </row>
    <row r="27" spans="1:11" ht="35.25" customHeight="1" thickBot="1" x14ac:dyDescent="0.25">
      <c r="A27" s="13"/>
      <c r="B27" s="97" t="s">
        <v>36</v>
      </c>
      <c r="C27" s="97"/>
      <c r="D27" s="31"/>
      <c r="E27" s="31"/>
      <c r="F27" s="31"/>
      <c r="G27" s="32"/>
      <c r="H27" s="29"/>
      <c r="I27" s="29" t="s">
        <v>99</v>
      </c>
      <c r="J27" s="29"/>
    </row>
    <row r="28" spans="1:11" ht="35.25" hidden="1" customHeight="1" x14ac:dyDescent="0.2">
      <c r="A28" s="13"/>
      <c r="B28" s="147"/>
      <c r="C28" s="147"/>
      <c r="D28" s="33">
        <f>((IF(D26="X",D25,"0")+(IF(D27="X",D25,"0"))))</f>
        <v>0</v>
      </c>
      <c r="E28" s="33">
        <f t="shared" ref="E28:J28" si="1">((IF(E26="X",E25,"0")+(IF(E27="X",E25,"0"))))</f>
        <v>0</v>
      </c>
      <c r="F28" s="33">
        <f t="shared" si="1"/>
        <v>0</v>
      </c>
      <c r="G28" s="34">
        <f t="shared" si="1"/>
        <v>0</v>
      </c>
      <c r="H28" s="68">
        <f t="shared" si="1"/>
        <v>5</v>
      </c>
      <c r="I28" s="68">
        <f t="shared" si="1"/>
        <v>6</v>
      </c>
      <c r="J28" s="68">
        <f t="shared" si="1"/>
        <v>0</v>
      </c>
    </row>
    <row r="29" spans="1:11" ht="35.25" customHeight="1" thickBot="1" x14ac:dyDescent="0.25">
      <c r="A29" s="13"/>
      <c r="B29" s="86" t="s">
        <v>37</v>
      </c>
      <c r="C29" s="87">
        <v>30</v>
      </c>
      <c r="D29" s="36">
        <v>1</v>
      </c>
      <c r="E29" s="36">
        <v>2</v>
      </c>
      <c r="F29" s="36">
        <v>3</v>
      </c>
      <c r="G29" s="37">
        <v>4</v>
      </c>
      <c r="H29" s="84">
        <v>5</v>
      </c>
      <c r="I29" s="84">
        <v>6</v>
      </c>
      <c r="J29" s="84">
        <v>7</v>
      </c>
      <c r="K29" s="85">
        <f>SUM(D32:J32)/2</f>
        <v>6</v>
      </c>
    </row>
    <row r="30" spans="1:11" ht="35.25" customHeight="1" x14ac:dyDescent="0.2">
      <c r="A30" s="13"/>
      <c r="B30" s="97" t="s">
        <v>68</v>
      </c>
      <c r="C30" s="97"/>
      <c r="D30" s="31"/>
      <c r="E30" s="31"/>
      <c r="F30" s="31"/>
      <c r="G30" s="32"/>
      <c r="H30" s="29"/>
      <c r="I30" s="29" t="s">
        <v>99</v>
      </c>
      <c r="J30" s="29"/>
    </row>
    <row r="31" spans="1:11" ht="35.25" customHeight="1" thickBot="1" x14ac:dyDescent="0.25">
      <c r="A31" s="13"/>
      <c r="B31" s="97" t="s">
        <v>69</v>
      </c>
      <c r="C31" s="97"/>
      <c r="D31" s="31"/>
      <c r="E31" s="31"/>
      <c r="F31" s="31"/>
      <c r="G31" s="32"/>
      <c r="H31" s="29"/>
      <c r="I31" s="29" t="s">
        <v>99</v>
      </c>
      <c r="J31" s="29"/>
    </row>
    <row r="32" spans="1:11" ht="35.25" hidden="1" customHeight="1" thickBot="1" x14ac:dyDescent="0.25">
      <c r="A32" s="13"/>
      <c r="B32" s="98"/>
      <c r="C32" s="98"/>
      <c r="D32" s="69">
        <f>((IF(D30="X",D29,"0")+(IF(D31="X",D29,"0"))))</f>
        <v>0</v>
      </c>
      <c r="E32" s="69">
        <f t="shared" ref="E32:J32" si="2">((IF(E30="X",E29,"0")+(IF(E31="X",E29,"0"))))</f>
        <v>0</v>
      </c>
      <c r="F32" s="69">
        <f t="shared" si="2"/>
        <v>0</v>
      </c>
      <c r="G32" s="69">
        <f t="shared" si="2"/>
        <v>0</v>
      </c>
      <c r="H32" s="69">
        <f t="shared" si="2"/>
        <v>0</v>
      </c>
      <c r="I32" s="69">
        <f t="shared" si="2"/>
        <v>12</v>
      </c>
      <c r="J32" s="69">
        <f t="shared" si="2"/>
        <v>0</v>
      </c>
    </row>
    <row r="33" spans="1:11" s="17" customFormat="1" ht="45" customHeight="1" thickBot="1" x14ac:dyDescent="0.25">
      <c r="B33" s="55" t="s">
        <v>52</v>
      </c>
      <c r="C33" s="56">
        <f>C29+C25+C21</f>
        <v>51</v>
      </c>
      <c r="D33" s="148">
        <f>(K21*C21)+(K25*C25)+(K29*C29)</f>
        <v>299.5</v>
      </c>
      <c r="E33" s="149"/>
      <c r="F33" s="149"/>
      <c r="G33" s="149"/>
      <c r="H33" s="135">
        <f>D33/(C33*7)</f>
        <v>0.83893557422969189</v>
      </c>
      <c r="I33" s="136"/>
      <c r="J33" s="136"/>
      <c r="K33" s="137"/>
    </row>
    <row r="34" spans="1:11" s="57" customFormat="1" ht="13.5" thickBot="1" x14ac:dyDescent="0.25">
      <c r="B34" s="88" t="s">
        <v>21</v>
      </c>
      <c r="C34" s="89"/>
      <c r="D34" s="89"/>
      <c r="E34" s="89"/>
      <c r="F34" s="89"/>
      <c r="G34" s="89"/>
      <c r="H34" s="89"/>
      <c r="I34" s="89"/>
      <c r="J34" s="89"/>
      <c r="K34" s="90"/>
    </row>
    <row r="35" spans="1:11" s="57" customFormat="1" ht="25.5" customHeight="1" x14ac:dyDescent="0.2">
      <c r="B35" s="91" t="s">
        <v>58</v>
      </c>
      <c r="C35" s="92"/>
      <c r="D35" s="92"/>
      <c r="E35" s="92"/>
      <c r="F35" s="92"/>
      <c r="G35" s="92"/>
      <c r="H35" s="92"/>
      <c r="I35" s="92"/>
      <c r="J35" s="92"/>
      <c r="K35" s="93"/>
    </row>
    <row r="36" spans="1:11" s="57" customFormat="1" x14ac:dyDescent="0.2">
      <c r="B36" s="50"/>
      <c r="C36" s="35"/>
      <c r="D36" s="35"/>
      <c r="E36" s="35"/>
      <c r="F36" s="35"/>
      <c r="G36" s="35"/>
      <c r="H36" s="35"/>
      <c r="I36" s="35"/>
      <c r="J36" s="35"/>
      <c r="K36" s="51"/>
    </row>
    <row r="37" spans="1:11" s="57" customFormat="1" x14ac:dyDescent="0.2">
      <c r="B37" s="50"/>
      <c r="C37" s="35"/>
      <c r="D37" s="35"/>
      <c r="E37" s="35"/>
      <c r="F37" s="35"/>
      <c r="G37" s="35"/>
      <c r="H37" s="35"/>
      <c r="I37" s="35"/>
      <c r="J37" s="35"/>
      <c r="K37" s="51"/>
    </row>
    <row r="38" spans="1:11" s="57" customFormat="1" x14ac:dyDescent="0.2">
      <c r="B38" s="50"/>
      <c r="C38" s="35"/>
      <c r="D38" s="35"/>
      <c r="E38" s="35"/>
      <c r="F38" s="35"/>
      <c r="G38" s="35"/>
      <c r="H38" s="35"/>
      <c r="I38" s="35"/>
      <c r="J38" s="35"/>
      <c r="K38" s="51"/>
    </row>
    <row r="39" spans="1:11" s="57" customFormat="1" x14ac:dyDescent="0.2">
      <c r="B39" s="50"/>
      <c r="C39" s="35"/>
      <c r="D39" s="35"/>
      <c r="E39" s="35"/>
      <c r="F39" s="35"/>
      <c r="G39" s="35"/>
      <c r="H39" s="35"/>
      <c r="I39" s="35"/>
      <c r="J39" s="35"/>
      <c r="K39" s="51"/>
    </row>
    <row r="40" spans="1:11" s="57" customFormat="1" x14ac:dyDescent="0.2">
      <c r="B40" s="50"/>
      <c r="C40" s="35"/>
      <c r="D40" s="35"/>
      <c r="E40" s="35"/>
      <c r="F40" s="35"/>
      <c r="G40" s="35"/>
      <c r="H40" s="35"/>
      <c r="I40" s="35"/>
      <c r="J40" s="35"/>
      <c r="K40" s="51"/>
    </row>
    <row r="41" spans="1:11" s="17" customFormat="1" ht="13.5" thickBot="1" x14ac:dyDescent="0.25">
      <c r="B41" s="52"/>
      <c r="C41" s="53"/>
      <c r="D41" s="53"/>
      <c r="E41" s="53"/>
      <c r="F41" s="53"/>
      <c r="G41" s="53"/>
      <c r="H41" s="53"/>
      <c r="I41" s="53"/>
      <c r="J41" s="53"/>
      <c r="K41" s="54"/>
    </row>
    <row r="42" spans="1:11" s="17" customFormat="1" ht="15" x14ac:dyDescent="0.2">
      <c r="B42" s="62" t="s">
        <v>0</v>
      </c>
      <c r="C42" s="138" t="s">
        <v>56</v>
      </c>
      <c r="D42" s="138"/>
      <c r="E42" s="138"/>
      <c r="F42" s="139"/>
      <c r="G42" s="35"/>
      <c r="H42" s="140" t="s">
        <v>1</v>
      </c>
      <c r="I42" s="141"/>
      <c r="J42" s="141"/>
      <c r="K42"/>
    </row>
    <row r="43" spans="1:11" s="17" customFormat="1" ht="14.25" x14ac:dyDescent="0.2">
      <c r="B43" s="58" t="s">
        <v>2</v>
      </c>
      <c r="C43" s="142" t="s">
        <v>70</v>
      </c>
      <c r="D43" s="143"/>
      <c r="E43" s="143"/>
      <c r="F43" s="144"/>
      <c r="G43" s="35"/>
      <c r="H43" s="119">
        <v>2022</v>
      </c>
      <c r="I43" s="120"/>
      <c r="J43" s="121"/>
      <c r="K43"/>
    </row>
    <row r="44" spans="1:11" s="17" customFormat="1" ht="14.25" x14ac:dyDescent="0.2">
      <c r="B44" s="59" t="s">
        <v>3</v>
      </c>
      <c r="C44" s="145" t="str">
        <f>C3</f>
        <v>DENIS POLPETTA</v>
      </c>
      <c r="D44" s="145"/>
      <c r="E44" s="145"/>
      <c r="F44" s="146"/>
      <c r="G44" s="35"/>
      <c r="H44" s="122"/>
      <c r="I44" s="123"/>
      <c r="J44" s="124"/>
      <c r="K44"/>
    </row>
    <row r="45" spans="1:11" s="17" customFormat="1" ht="14.25" x14ac:dyDescent="0.2">
      <c r="B45" s="60" t="s">
        <v>4</v>
      </c>
      <c r="C45" s="126" t="str">
        <f>C4</f>
        <v>C1</v>
      </c>
      <c r="D45" s="126"/>
      <c r="E45" s="126"/>
      <c r="F45" s="127"/>
      <c r="G45" s="35"/>
      <c r="H45" s="35"/>
      <c r="I45" s="35"/>
      <c r="J45" s="35"/>
      <c r="K45"/>
    </row>
    <row r="46" spans="1:11" s="17" customFormat="1" ht="15" thickBot="1" x14ac:dyDescent="0.25">
      <c r="B46" s="61" t="s">
        <v>5</v>
      </c>
      <c r="C46" s="128" t="str">
        <f>C5</f>
        <v>Agente Polizia Locale</v>
      </c>
      <c r="D46" s="128"/>
      <c r="E46" s="128"/>
      <c r="F46" s="129"/>
      <c r="G46" s="35"/>
      <c r="H46" s="35"/>
      <c r="I46" s="35"/>
      <c r="J46" s="35"/>
      <c r="K46"/>
    </row>
    <row r="47" spans="1:11" s="17" customFormat="1" ht="13.5" thickBot="1" x14ac:dyDescent="0.25">
      <c r="B47" s="50"/>
      <c r="C47" s="35"/>
      <c r="D47" s="35"/>
      <c r="E47" s="35"/>
      <c r="F47" s="35"/>
      <c r="G47" s="35"/>
      <c r="H47" s="35"/>
      <c r="I47" s="35"/>
      <c r="J47" s="35"/>
      <c r="K47"/>
    </row>
    <row r="48" spans="1:11" ht="42.95" customHeight="1" thickBot="1" x14ac:dyDescent="0.25">
      <c r="A48" s="14"/>
      <c r="B48" s="70" t="s">
        <v>39</v>
      </c>
      <c r="C48" s="63" t="s">
        <v>14</v>
      </c>
      <c r="D48" s="130" t="s">
        <v>38</v>
      </c>
      <c r="E48" s="130"/>
      <c r="F48" s="130"/>
      <c r="G48" s="131"/>
      <c r="H48" s="132">
        <v>0.49</v>
      </c>
      <c r="I48" s="133"/>
      <c r="J48" s="134"/>
    </row>
    <row r="49" spans="1:11" ht="35.25" customHeight="1" thickBot="1" x14ac:dyDescent="0.25">
      <c r="A49" s="13"/>
      <c r="B49" s="64" t="s">
        <v>15</v>
      </c>
      <c r="C49" s="65">
        <v>10</v>
      </c>
      <c r="D49" s="71">
        <v>1</v>
      </c>
      <c r="E49" s="71">
        <v>2</v>
      </c>
      <c r="F49" s="71">
        <v>3</v>
      </c>
      <c r="G49" s="71">
        <v>4</v>
      </c>
      <c r="H49" s="72">
        <v>5</v>
      </c>
      <c r="I49" s="72">
        <v>6</v>
      </c>
      <c r="J49" s="73">
        <v>7</v>
      </c>
      <c r="K49" s="66">
        <f>SUM(D53:J53)/2</f>
        <v>5</v>
      </c>
    </row>
    <row r="50" spans="1:11" ht="35.25" customHeight="1" x14ac:dyDescent="0.2">
      <c r="A50" s="13"/>
      <c r="B50" s="97" t="s">
        <v>65</v>
      </c>
      <c r="C50" s="97"/>
      <c r="D50" s="67"/>
      <c r="E50" s="67"/>
      <c r="F50" s="67"/>
      <c r="G50" s="67"/>
      <c r="H50" s="29" t="s">
        <v>99</v>
      </c>
      <c r="I50" s="29"/>
      <c r="J50" s="29"/>
    </row>
    <row r="51" spans="1:11" ht="35.25" hidden="1" customHeight="1" x14ac:dyDescent="0.2">
      <c r="A51" s="13"/>
      <c r="B51" s="97" t="s">
        <v>42</v>
      </c>
      <c r="C51" s="97"/>
      <c r="D51" s="67"/>
      <c r="E51" s="67"/>
      <c r="F51" s="67"/>
      <c r="G51" s="67"/>
      <c r="H51" s="29"/>
      <c r="I51" s="29"/>
      <c r="J51" s="29"/>
    </row>
    <row r="52" spans="1:11" ht="35.25" customHeight="1" thickBot="1" x14ac:dyDescent="0.25">
      <c r="A52" s="13"/>
      <c r="B52" s="97" t="s">
        <v>43</v>
      </c>
      <c r="C52" s="97"/>
      <c r="D52" s="67"/>
      <c r="E52" s="67"/>
      <c r="F52" s="67"/>
      <c r="G52" s="67"/>
      <c r="H52" s="29" t="s">
        <v>99</v>
      </c>
      <c r="I52" s="29"/>
      <c r="J52" s="29"/>
    </row>
    <row r="53" spans="1:11" ht="13.5" hidden="1" customHeight="1" thickBot="1" x14ac:dyDescent="0.25">
      <c r="A53" s="13"/>
      <c r="B53" s="98"/>
      <c r="C53" s="98"/>
      <c r="D53" s="69">
        <f>((IF(D50="X",D49,"0")+(IF(D51="X",D49,"0")+IF(D52="X",D49,"0"))))</f>
        <v>0</v>
      </c>
      <c r="E53" s="69">
        <f t="shared" ref="E53:J53" si="3">((IF(E50="X",E49,"0")+(IF(E51="X",E49,"0")+IF(E52="X",E49,"0"))))</f>
        <v>0</v>
      </c>
      <c r="F53" s="69">
        <f t="shared" si="3"/>
        <v>0</v>
      </c>
      <c r="G53" s="69">
        <f t="shared" si="3"/>
        <v>0</v>
      </c>
      <c r="H53" s="69">
        <f t="shared" si="3"/>
        <v>10</v>
      </c>
      <c r="I53" s="69">
        <f t="shared" si="3"/>
        <v>0</v>
      </c>
      <c r="J53" s="69">
        <f t="shared" si="3"/>
        <v>0</v>
      </c>
    </row>
    <row r="54" spans="1:11" ht="35.25" customHeight="1" thickBot="1" x14ac:dyDescent="0.25">
      <c r="A54" s="13"/>
      <c r="B54" s="74" t="s">
        <v>16</v>
      </c>
      <c r="C54" s="75">
        <v>8</v>
      </c>
      <c r="D54" s="71">
        <v>1</v>
      </c>
      <c r="E54" s="71">
        <v>2</v>
      </c>
      <c r="F54" s="71">
        <v>3</v>
      </c>
      <c r="G54" s="71">
        <v>4</v>
      </c>
      <c r="H54" s="72">
        <v>5</v>
      </c>
      <c r="I54" s="72">
        <v>6</v>
      </c>
      <c r="J54" s="73">
        <v>7</v>
      </c>
      <c r="K54" s="66">
        <f>SUM(D58:J58)/2</f>
        <v>6</v>
      </c>
    </row>
    <row r="55" spans="1:11" ht="35.25" customHeight="1" x14ac:dyDescent="0.2">
      <c r="A55" s="13"/>
      <c r="B55" s="114" t="s">
        <v>41</v>
      </c>
      <c r="C55" s="114"/>
      <c r="D55" s="76"/>
      <c r="E55" s="76"/>
      <c r="F55" s="76"/>
      <c r="G55" s="76"/>
      <c r="H55" s="30"/>
      <c r="I55" s="30" t="s">
        <v>99</v>
      </c>
      <c r="J55" s="30"/>
    </row>
    <row r="56" spans="1:11" ht="35.25" customHeight="1" thickBot="1" x14ac:dyDescent="0.25">
      <c r="A56" s="13"/>
      <c r="B56" s="97" t="s">
        <v>44</v>
      </c>
      <c r="C56" s="97"/>
      <c r="D56" s="67"/>
      <c r="E56" s="67"/>
      <c r="F56" s="67"/>
      <c r="G56" s="67"/>
      <c r="H56" s="29"/>
      <c r="I56" s="29" t="s">
        <v>99</v>
      </c>
      <c r="J56" s="29"/>
    </row>
    <row r="57" spans="1:11" ht="30" hidden="1" customHeight="1" thickBot="1" x14ac:dyDescent="0.25">
      <c r="A57" s="13"/>
      <c r="B57" s="97" t="s">
        <v>45</v>
      </c>
      <c r="C57" s="97"/>
      <c r="D57" s="67"/>
      <c r="E57" s="67"/>
      <c r="F57" s="67"/>
      <c r="G57" s="67"/>
      <c r="H57" s="29"/>
      <c r="I57" s="29"/>
      <c r="J57" s="29"/>
    </row>
    <row r="58" spans="1:11" ht="35.25" hidden="1" customHeight="1" x14ac:dyDescent="0.2">
      <c r="A58" s="13"/>
      <c r="B58" s="98"/>
      <c r="C58" s="98"/>
      <c r="D58" s="69">
        <f>((IF(D55="X",D54,"0")+(IF(D56="X",D54,"0")+IF(D57="X",D54,"0"))))</f>
        <v>0</v>
      </c>
      <c r="E58" s="69">
        <f t="shared" ref="E58:J58" si="4">((IF(E55="X",E54,"0")+(IF(E56="X",E54,"0")+IF(E57="X",E54,"0"))))</f>
        <v>0</v>
      </c>
      <c r="F58" s="69">
        <f t="shared" si="4"/>
        <v>0</v>
      </c>
      <c r="G58" s="69">
        <f t="shared" si="4"/>
        <v>0</v>
      </c>
      <c r="H58" s="69">
        <f t="shared" si="4"/>
        <v>0</v>
      </c>
      <c r="I58" s="69">
        <f t="shared" si="4"/>
        <v>12</v>
      </c>
      <c r="J58" s="69">
        <f t="shared" si="4"/>
        <v>0</v>
      </c>
    </row>
    <row r="59" spans="1:11" ht="21.95" hidden="1" customHeight="1" x14ac:dyDescent="0.2">
      <c r="A59" s="38"/>
      <c r="B59" s="35"/>
      <c r="C59" s="35"/>
      <c r="D59" s="35"/>
      <c r="E59" s="35"/>
      <c r="F59" s="35"/>
      <c r="G59" s="35"/>
      <c r="H59" s="35"/>
      <c r="I59" s="35"/>
      <c r="J59" s="35"/>
    </row>
    <row r="60" spans="1:11" ht="15" hidden="1" customHeight="1" x14ac:dyDescent="0.2">
      <c r="B60" s="1" t="s">
        <v>0</v>
      </c>
      <c r="C60" s="116" t="str">
        <f>C1</f>
        <v>Area</v>
      </c>
      <c r="D60" s="116"/>
      <c r="E60" s="116"/>
      <c r="F60" s="116"/>
      <c r="G60" s="45"/>
      <c r="H60" s="117" t="s">
        <v>1</v>
      </c>
      <c r="I60" s="118"/>
      <c r="J60" s="118"/>
    </row>
    <row r="61" spans="1:11" ht="15" hidden="1" customHeight="1" x14ac:dyDescent="0.2">
      <c r="B61" s="4" t="s">
        <v>2</v>
      </c>
      <c r="C61" s="116" t="str">
        <f>C2</f>
        <v>Vigilanza</v>
      </c>
      <c r="D61" s="116"/>
      <c r="E61" s="116"/>
      <c r="F61" s="116"/>
      <c r="G61" s="46"/>
      <c r="H61" s="119">
        <f>H2</f>
        <v>2022</v>
      </c>
      <c r="I61" s="120"/>
      <c r="J61" s="121"/>
    </row>
    <row r="62" spans="1:11" ht="15" hidden="1" customHeight="1" x14ac:dyDescent="0.2">
      <c r="B62" s="1" t="s">
        <v>3</v>
      </c>
      <c r="C62" s="116" t="str">
        <f>C3</f>
        <v>DENIS POLPETTA</v>
      </c>
      <c r="D62" s="116"/>
      <c r="E62" s="116"/>
      <c r="F62" s="116"/>
      <c r="G62" s="47"/>
      <c r="H62" s="122"/>
      <c r="I62" s="123"/>
      <c r="J62" s="124"/>
    </row>
    <row r="63" spans="1:11" ht="15" hidden="1" customHeight="1" x14ac:dyDescent="0.2">
      <c r="B63" s="4" t="s">
        <v>4</v>
      </c>
      <c r="C63" s="125" t="str">
        <f>C4</f>
        <v>C1</v>
      </c>
      <c r="D63" s="125"/>
      <c r="E63" s="125"/>
      <c r="F63" s="125"/>
      <c r="G63" s="47"/>
      <c r="H63" s="47"/>
      <c r="I63" s="47"/>
      <c r="J63" s="48"/>
    </row>
    <row r="64" spans="1:11" ht="15" hidden="1" customHeight="1" x14ac:dyDescent="0.2">
      <c r="B64" s="49" t="s">
        <v>5</v>
      </c>
      <c r="C64" s="115" t="s">
        <v>6</v>
      </c>
      <c r="D64" s="115"/>
      <c r="E64" s="115"/>
      <c r="F64" s="115"/>
      <c r="G64" s="47"/>
      <c r="H64" s="47"/>
      <c r="I64" s="47"/>
      <c r="J64" s="47"/>
    </row>
    <row r="65" spans="1:11" ht="15" hidden="1" customHeight="1" thickBot="1" x14ac:dyDescent="0.25">
      <c r="B65" s="35"/>
      <c r="C65" s="35"/>
      <c r="D65" s="35"/>
      <c r="E65" s="35"/>
      <c r="F65" s="35"/>
      <c r="G65" s="35"/>
      <c r="H65" s="35"/>
      <c r="I65" s="35"/>
      <c r="J65" s="35"/>
    </row>
    <row r="66" spans="1:11" ht="35.25" customHeight="1" thickBot="1" x14ac:dyDescent="0.25">
      <c r="A66" s="13"/>
      <c r="B66" s="74" t="s">
        <v>17</v>
      </c>
      <c r="C66" s="75">
        <v>13</v>
      </c>
      <c r="D66" s="71">
        <v>1</v>
      </c>
      <c r="E66" s="71">
        <v>2</v>
      </c>
      <c r="F66" s="71">
        <v>3</v>
      </c>
      <c r="G66" s="71">
        <v>4</v>
      </c>
      <c r="H66" s="72">
        <v>5</v>
      </c>
      <c r="I66" s="72">
        <v>6</v>
      </c>
      <c r="J66" s="73">
        <v>7</v>
      </c>
      <c r="K66" s="66">
        <f>SUM(D69:J69)/2</f>
        <v>6</v>
      </c>
    </row>
    <row r="67" spans="1:11" ht="35.25" customHeight="1" x14ac:dyDescent="0.2">
      <c r="A67" s="13"/>
      <c r="B67" s="114" t="s">
        <v>59</v>
      </c>
      <c r="C67" s="114"/>
      <c r="D67" s="76"/>
      <c r="E67" s="76"/>
      <c r="F67" s="76"/>
      <c r="G67" s="76"/>
      <c r="H67" s="30" t="s">
        <v>33</v>
      </c>
      <c r="I67" s="30" t="s">
        <v>99</v>
      </c>
      <c r="J67" s="30"/>
    </row>
    <row r="68" spans="1:11" ht="35.25" customHeight="1" thickBot="1" x14ac:dyDescent="0.25">
      <c r="A68" s="13"/>
      <c r="B68" s="97" t="s">
        <v>60</v>
      </c>
      <c r="C68" s="97"/>
      <c r="D68" s="67"/>
      <c r="E68" s="67"/>
      <c r="F68" s="67"/>
      <c r="G68" s="67"/>
      <c r="H68" s="29" t="s">
        <v>33</v>
      </c>
      <c r="I68" s="29" t="s">
        <v>99</v>
      </c>
      <c r="J68" s="29"/>
    </row>
    <row r="69" spans="1:11" ht="35.25" hidden="1" customHeight="1" thickBot="1" x14ac:dyDescent="0.25">
      <c r="A69" s="13"/>
      <c r="B69" s="98"/>
      <c r="C69" s="98"/>
      <c r="D69" s="69">
        <f>((IF(D67="X",D66,"0")+(IF(D68="X",D66,"0"))))</f>
        <v>0</v>
      </c>
      <c r="E69" s="69">
        <f t="shared" ref="E69:J69" si="5">((IF(E67="X",E66,"0")+(IF(E68="X",E66,"0"))))</f>
        <v>0</v>
      </c>
      <c r="F69" s="69">
        <f t="shared" si="5"/>
        <v>0</v>
      </c>
      <c r="G69" s="69">
        <f t="shared" si="5"/>
        <v>0</v>
      </c>
      <c r="H69" s="69">
        <f t="shared" si="5"/>
        <v>0</v>
      </c>
      <c r="I69" s="69">
        <f t="shared" si="5"/>
        <v>12</v>
      </c>
      <c r="J69" s="69">
        <f t="shared" si="5"/>
        <v>0</v>
      </c>
    </row>
    <row r="70" spans="1:11" ht="35.25" customHeight="1" thickBot="1" x14ac:dyDescent="0.25">
      <c r="A70" s="13"/>
      <c r="B70" s="74" t="s">
        <v>46</v>
      </c>
      <c r="C70" s="75">
        <v>10</v>
      </c>
      <c r="D70" s="71">
        <v>1</v>
      </c>
      <c r="E70" s="71">
        <v>2</v>
      </c>
      <c r="F70" s="71">
        <v>3</v>
      </c>
      <c r="G70" s="71">
        <v>4</v>
      </c>
      <c r="H70" s="72">
        <v>5</v>
      </c>
      <c r="I70" s="72">
        <v>6</v>
      </c>
      <c r="J70" s="73">
        <v>7</v>
      </c>
      <c r="K70" s="66">
        <f>SUM(D74:J74)/2</f>
        <v>6</v>
      </c>
    </row>
    <row r="71" spans="1:11" ht="35.25" customHeight="1" x14ac:dyDescent="0.2">
      <c r="A71" s="13"/>
      <c r="B71" s="114" t="s">
        <v>66</v>
      </c>
      <c r="C71" s="114"/>
      <c r="D71" s="76"/>
      <c r="E71" s="76"/>
      <c r="F71" s="76"/>
      <c r="G71" s="76"/>
      <c r="H71" s="30"/>
      <c r="I71" s="30" t="s">
        <v>99</v>
      </c>
      <c r="J71" s="30"/>
    </row>
    <row r="72" spans="1:11" ht="35.25" hidden="1" customHeight="1" x14ac:dyDescent="0.2">
      <c r="A72" s="13"/>
      <c r="B72" s="97" t="s">
        <v>47</v>
      </c>
      <c r="C72" s="97"/>
      <c r="D72" s="67"/>
      <c r="E72" s="67"/>
      <c r="F72" s="67"/>
      <c r="G72" s="67"/>
      <c r="H72" s="29"/>
      <c r="I72" s="29"/>
      <c r="J72" s="29"/>
    </row>
    <row r="73" spans="1:11" ht="35.25" customHeight="1" thickBot="1" x14ac:dyDescent="0.25">
      <c r="A73" s="13"/>
      <c r="B73" s="97" t="s">
        <v>61</v>
      </c>
      <c r="C73" s="97"/>
      <c r="D73" s="67"/>
      <c r="E73" s="67"/>
      <c r="F73" s="67"/>
      <c r="G73" s="67"/>
      <c r="H73" s="29"/>
      <c r="I73" s="29" t="s">
        <v>99</v>
      </c>
      <c r="J73" s="29"/>
    </row>
    <row r="74" spans="1:11" ht="35.25" hidden="1" customHeight="1" thickBot="1" x14ac:dyDescent="0.25">
      <c r="A74" s="13"/>
      <c r="B74" s="98"/>
      <c r="C74" s="98"/>
      <c r="D74" s="69">
        <f t="shared" ref="D74:J74" si="6">((IF(D71="X",D70,"0")+IF(D72="X",D70,"0")+(IF(D73="X",D70,"0"))))</f>
        <v>0</v>
      </c>
      <c r="E74" s="69">
        <f t="shared" si="6"/>
        <v>0</v>
      </c>
      <c r="F74" s="69">
        <f t="shared" si="6"/>
        <v>0</v>
      </c>
      <c r="G74" s="69">
        <f t="shared" si="6"/>
        <v>0</v>
      </c>
      <c r="H74" s="69">
        <f t="shared" si="6"/>
        <v>0</v>
      </c>
      <c r="I74" s="69">
        <f t="shared" si="6"/>
        <v>12</v>
      </c>
      <c r="J74" s="69">
        <f t="shared" si="6"/>
        <v>0</v>
      </c>
    </row>
    <row r="75" spans="1:11" ht="35.25" hidden="1" customHeight="1" thickBot="1" x14ac:dyDescent="0.25">
      <c r="A75" s="13"/>
      <c r="B75" s="74" t="s">
        <v>18</v>
      </c>
      <c r="C75" s="75" t="s">
        <v>33</v>
      </c>
      <c r="D75" s="71">
        <v>1</v>
      </c>
      <c r="E75" s="71">
        <v>2</v>
      </c>
      <c r="F75" s="71">
        <v>3</v>
      </c>
      <c r="G75" s="71">
        <v>4</v>
      </c>
      <c r="H75" s="72">
        <v>5</v>
      </c>
      <c r="I75" s="72">
        <v>6</v>
      </c>
      <c r="J75" s="73">
        <v>7</v>
      </c>
      <c r="K75" s="66">
        <f>SUM(D78:J78)/2</f>
        <v>0</v>
      </c>
    </row>
    <row r="76" spans="1:11" ht="35.25" hidden="1" customHeight="1" x14ac:dyDescent="0.2">
      <c r="A76" s="13"/>
      <c r="B76" s="114" t="s">
        <v>48</v>
      </c>
      <c r="C76" s="114"/>
      <c r="D76" s="76"/>
      <c r="E76" s="76"/>
      <c r="F76" s="76"/>
      <c r="G76" s="76"/>
      <c r="H76" s="30"/>
      <c r="I76" s="30"/>
      <c r="J76" s="30"/>
    </row>
    <row r="77" spans="1:11" ht="35.25" hidden="1" customHeight="1" thickBot="1" x14ac:dyDescent="0.25">
      <c r="A77" s="13"/>
      <c r="B77" s="97" t="s">
        <v>49</v>
      </c>
      <c r="C77" s="97"/>
      <c r="D77" s="67"/>
      <c r="E77" s="67"/>
      <c r="F77" s="67"/>
      <c r="G77" s="67"/>
      <c r="H77" s="29"/>
      <c r="I77" s="29"/>
      <c r="J77" s="29"/>
    </row>
    <row r="78" spans="1:11" ht="35.25" hidden="1" customHeight="1" thickBot="1" x14ac:dyDescent="0.25">
      <c r="A78" s="13"/>
      <c r="B78" s="98"/>
      <c r="C78" s="98"/>
      <c r="D78" s="69">
        <f>((IF(D76="X",D75,"0")+IF(D77="X",D75,"0")))</f>
        <v>0</v>
      </c>
      <c r="E78" s="69">
        <f t="shared" ref="E78:J78" si="7">((IF(E76="X",E75,"0")+IF(E77="X",E75,"0")))</f>
        <v>0</v>
      </c>
      <c r="F78" s="69">
        <f t="shared" si="7"/>
        <v>0</v>
      </c>
      <c r="G78" s="69">
        <f t="shared" si="7"/>
        <v>0</v>
      </c>
      <c r="H78" s="69">
        <f t="shared" si="7"/>
        <v>0</v>
      </c>
      <c r="I78" s="69">
        <f t="shared" si="7"/>
        <v>0</v>
      </c>
      <c r="J78" s="69">
        <f t="shared" si="7"/>
        <v>0</v>
      </c>
    </row>
    <row r="79" spans="1:11" ht="35.25" customHeight="1" thickBot="1" x14ac:dyDescent="0.25">
      <c r="A79" s="13"/>
      <c r="B79" s="74" t="s">
        <v>19</v>
      </c>
      <c r="C79" s="75">
        <v>8</v>
      </c>
      <c r="D79" s="71">
        <v>1</v>
      </c>
      <c r="E79" s="71">
        <v>2</v>
      </c>
      <c r="F79" s="71">
        <v>3</v>
      </c>
      <c r="G79" s="71">
        <v>4</v>
      </c>
      <c r="H79" s="72">
        <v>5</v>
      </c>
      <c r="I79" s="72">
        <v>6</v>
      </c>
      <c r="J79" s="73">
        <v>7</v>
      </c>
      <c r="K79" s="66">
        <f>SUM(D83:J83)/3</f>
        <v>5.666666666666667</v>
      </c>
    </row>
    <row r="80" spans="1:11" ht="35.25" customHeight="1" x14ac:dyDescent="0.2">
      <c r="A80" s="13"/>
      <c r="B80" s="114" t="s">
        <v>50</v>
      </c>
      <c r="C80" s="114"/>
      <c r="D80" s="76"/>
      <c r="E80" s="76"/>
      <c r="F80" s="76"/>
      <c r="G80" s="76"/>
      <c r="H80" s="30" t="s">
        <v>99</v>
      </c>
      <c r="I80" s="30"/>
      <c r="J80" s="30"/>
    </row>
    <row r="81" spans="1:11" ht="35.25" customHeight="1" x14ac:dyDescent="0.2">
      <c r="A81" s="13"/>
      <c r="B81" s="97" t="s">
        <v>51</v>
      </c>
      <c r="C81" s="97"/>
      <c r="D81" s="67"/>
      <c r="E81" s="67"/>
      <c r="F81" s="67"/>
      <c r="G81" s="67"/>
      <c r="H81" s="29"/>
      <c r="I81" s="29" t="s">
        <v>99</v>
      </c>
      <c r="J81" s="29"/>
    </row>
    <row r="82" spans="1:11" ht="35.25" customHeight="1" thickBot="1" x14ac:dyDescent="0.25">
      <c r="A82" s="13"/>
      <c r="B82" s="97" t="s">
        <v>67</v>
      </c>
      <c r="C82" s="97"/>
      <c r="D82" s="67"/>
      <c r="E82" s="67"/>
      <c r="F82" s="67"/>
      <c r="G82" s="67"/>
      <c r="H82" s="29"/>
      <c r="I82" s="29" t="s">
        <v>99</v>
      </c>
      <c r="J82" s="29"/>
    </row>
    <row r="83" spans="1:11" ht="35.25" hidden="1" customHeight="1" thickBot="1" x14ac:dyDescent="0.25">
      <c r="A83" s="13"/>
      <c r="B83" s="98"/>
      <c r="C83" s="98"/>
      <c r="D83" s="69">
        <f>((IF(D80="X",D79,"0")+IF(D81="X",D79,"0")+(IF(D82="X",D79,"0"))))</f>
        <v>0</v>
      </c>
      <c r="E83" s="69">
        <f t="shared" ref="E83:J83" si="8">((IF(E80="X",E79,"0")+IF(E81="X",E79,"0")+(IF(E82="X",E79,"0"))))</f>
        <v>0</v>
      </c>
      <c r="F83" s="69">
        <f t="shared" si="8"/>
        <v>0</v>
      </c>
      <c r="G83" s="69">
        <f t="shared" si="8"/>
        <v>0</v>
      </c>
      <c r="H83" s="69">
        <f t="shared" si="8"/>
        <v>5</v>
      </c>
      <c r="I83" s="69">
        <f t="shared" si="8"/>
        <v>12</v>
      </c>
      <c r="J83" s="69">
        <f t="shared" si="8"/>
        <v>0</v>
      </c>
    </row>
    <row r="84" spans="1:11" s="17" customFormat="1" ht="45" customHeight="1" thickBot="1" x14ac:dyDescent="0.25">
      <c r="B84" s="77" t="s">
        <v>40</v>
      </c>
      <c r="C84" s="78">
        <f>C49+C54+C66+C70+C79</f>
        <v>49</v>
      </c>
      <c r="D84" s="99">
        <f>K49*C49+K54*C54+K66*C66+K70*C70+K79*C79</f>
        <v>281.33333333333331</v>
      </c>
      <c r="E84" s="100"/>
      <c r="F84" s="100"/>
      <c r="G84" s="100"/>
      <c r="H84" s="101">
        <f>D84/(C84*7)</f>
        <v>0.82021379980563647</v>
      </c>
      <c r="I84" s="102"/>
      <c r="J84" s="102"/>
      <c r="K84" s="103"/>
    </row>
    <row r="85" spans="1:11" ht="13.5" customHeight="1" thickBot="1" x14ac:dyDescent="0.25">
      <c r="A85" s="14"/>
      <c r="B85" s="35"/>
      <c r="C85" s="35"/>
      <c r="D85" s="35"/>
      <c r="E85" s="35"/>
      <c r="F85" s="35"/>
      <c r="G85" s="35"/>
      <c r="H85" s="35"/>
      <c r="I85" s="35"/>
      <c r="J85" s="35"/>
    </row>
    <row r="86" spans="1:11" s="17" customFormat="1" ht="39" hidden="1" customHeight="1" thickBot="1" x14ac:dyDescent="0.25">
      <c r="C86" s="39"/>
      <c r="D86" s="40"/>
      <c r="E86" s="41"/>
      <c r="F86" s="42"/>
      <c r="G86" s="43"/>
      <c r="H86" s="43"/>
      <c r="I86" s="43"/>
      <c r="J86" s="44"/>
    </row>
    <row r="87" spans="1:11" s="17" customFormat="1" ht="36" customHeight="1" thickBot="1" x14ac:dyDescent="0.25">
      <c r="B87" s="79" t="s">
        <v>53</v>
      </c>
      <c r="C87" s="101">
        <f>H33</f>
        <v>0.83893557422969189</v>
      </c>
      <c r="D87" s="103"/>
      <c r="E87" s="104" t="s">
        <v>54</v>
      </c>
      <c r="F87" s="104"/>
      <c r="G87" s="105"/>
      <c r="H87" s="108">
        <f>(C87*H20)+(C88*H48)</f>
        <v>0.8297619047619047</v>
      </c>
      <c r="I87" s="109"/>
      <c r="J87" s="109"/>
      <c r="K87" s="110"/>
    </row>
    <row r="88" spans="1:11" s="17" customFormat="1" ht="36.75" customHeight="1" thickBot="1" x14ac:dyDescent="0.25">
      <c r="B88" s="77" t="s">
        <v>55</v>
      </c>
      <c r="C88" s="101">
        <f>H84</f>
        <v>0.82021379980563647</v>
      </c>
      <c r="D88" s="103"/>
      <c r="E88" s="106"/>
      <c r="F88" s="106"/>
      <c r="G88" s="107"/>
      <c r="H88" s="111"/>
      <c r="I88" s="112"/>
      <c r="J88" s="112"/>
      <c r="K88" s="113"/>
    </row>
    <row r="89" spans="1:11" ht="13.5" hidden="1" thickBot="1" x14ac:dyDescent="0.25">
      <c r="A89" s="15" t="s">
        <v>20</v>
      </c>
      <c r="B89" s="16"/>
      <c r="C89" s="17"/>
      <c r="D89" s="17"/>
      <c r="E89" s="17"/>
      <c r="F89" s="17"/>
      <c r="G89" s="17"/>
      <c r="H89" s="17"/>
      <c r="I89" s="17"/>
      <c r="J89" s="17"/>
    </row>
    <row r="90" spans="1:11" ht="13.5" thickBot="1" x14ac:dyDescent="0.25">
      <c r="A90" s="15"/>
      <c r="B90" s="88" t="s">
        <v>21</v>
      </c>
      <c r="C90" s="89"/>
      <c r="D90" s="89"/>
      <c r="E90" s="89"/>
      <c r="F90" s="89"/>
      <c r="G90" s="89"/>
      <c r="H90" s="89"/>
      <c r="I90" s="89"/>
      <c r="J90" s="89"/>
      <c r="K90" s="90"/>
    </row>
    <row r="91" spans="1:11" ht="37.5" customHeight="1" x14ac:dyDescent="0.2">
      <c r="A91" t="s">
        <v>22</v>
      </c>
      <c r="B91" s="91" t="s">
        <v>57</v>
      </c>
      <c r="C91" s="92"/>
      <c r="D91" s="92"/>
      <c r="E91" s="92"/>
      <c r="F91" s="92"/>
      <c r="G91" s="92"/>
      <c r="H91" s="92"/>
      <c r="I91" s="92"/>
      <c r="J91" s="92"/>
      <c r="K91" s="93"/>
    </row>
    <row r="92" spans="1:11" x14ac:dyDescent="0.2">
      <c r="A92" s="15" t="s">
        <v>23</v>
      </c>
      <c r="B92" s="50"/>
      <c r="C92" s="35"/>
      <c r="D92" s="35"/>
      <c r="E92" s="35"/>
      <c r="F92" s="35"/>
      <c r="G92" s="35"/>
      <c r="H92" s="35"/>
      <c r="I92" s="35"/>
      <c r="J92" s="35"/>
      <c r="K92" s="51"/>
    </row>
    <row r="93" spans="1:11" x14ac:dyDescent="0.2">
      <c r="A93" s="15" t="s">
        <v>24</v>
      </c>
      <c r="B93" s="50"/>
      <c r="C93" s="35"/>
      <c r="D93" s="35"/>
      <c r="E93" s="35"/>
      <c r="F93" s="35"/>
      <c r="G93" s="35"/>
      <c r="H93" s="35"/>
      <c r="I93" s="35"/>
      <c r="J93" s="35"/>
      <c r="K93" s="51"/>
    </row>
    <row r="94" spans="1:11" x14ac:dyDescent="0.2">
      <c r="A94" s="15" t="s">
        <v>25</v>
      </c>
      <c r="B94" s="50"/>
      <c r="C94" s="35"/>
      <c r="D94" s="35"/>
      <c r="E94" s="35"/>
      <c r="F94" s="35"/>
      <c r="G94" s="35"/>
      <c r="H94" s="35"/>
      <c r="I94" s="35"/>
      <c r="J94" s="35"/>
      <c r="K94" s="51"/>
    </row>
    <row r="95" spans="1:11" x14ac:dyDescent="0.2">
      <c r="A95" s="15" t="s">
        <v>26</v>
      </c>
      <c r="B95" s="50"/>
      <c r="C95" s="35"/>
      <c r="D95" s="35"/>
      <c r="E95" s="35"/>
      <c r="F95" s="35"/>
      <c r="G95" s="35"/>
      <c r="H95" s="35"/>
      <c r="I95" s="35"/>
      <c r="J95" s="35"/>
      <c r="K95" s="51"/>
    </row>
    <row r="96" spans="1:11" x14ac:dyDescent="0.2">
      <c r="A96" s="15" t="s">
        <v>27</v>
      </c>
      <c r="B96" s="50"/>
      <c r="C96" s="35"/>
      <c r="D96" s="35"/>
      <c r="E96" s="35"/>
      <c r="F96" s="35"/>
      <c r="G96" s="35"/>
      <c r="H96" s="35"/>
      <c r="I96" s="35"/>
      <c r="J96" s="35"/>
      <c r="K96" s="51"/>
    </row>
    <row r="97" spans="1:12" ht="13.5" thickBot="1" x14ac:dyDescent="0.25">
      <c r="A97" s="15" t="s">
        <v>28</v>
      </c>
      <c r="B97" s="52"/>
      <c r="C97" s="53"/>
      <c r="D97" s="53"/>
      <c r="E97" s="53"/>
      <c r="F97" s="53"/>
      <c r="G97" s="53"/>
      <c r="H97" s="53"/>
      <c r="I97" s="53"/>
      <c r="J97" s="53"/>
      <c r="K97" s="54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94" t="s">
        <v>30</v>
      </c>
      <c r="C100" s="95"/>
      <c r="D100" s="95"/>
      <c r="E100" s="95"/>
      <c r="F100" s="95"/>
      <c r="G100" s="95"/>
      <c r="H100" s="95"/>
      <c r="I100" s="95"/>
      <c r="J100" s="95"/>
      <c r="K100" s="96"/>
    </row>
    <row r="101" spans="1:12" ht="13.5" hidden="1" thickBot="1" x14ac:dyDescent="0.25">
      <c r="B101" s="18" t="s">
        <v>31</v>
      </c>
      <c r="C101" s="19" t="e">
        <f>((IF(#REF!="","0",1)*#REF!)+(IF(#REF!="","0",1)*#REF!)+(IF(#REF!="","0",1)*#REF!))</f>
        <v>#REF!</v>
      </c>
      <c r="D101" s="20" t="e">
        <f>((IF(#REF!="","0",2)*#REF!)+(IF(#REF!="","0",2)*#REF!)+(IF(#REF!="","0",2)*#REF!))</f>
        <v>#REF!</v>
      </c>
      <c r="E101" s="20" t="e">
        <f>((IF(#REF!="","0",3)*#REF!)+(IF(#REF!="","0",3)*#REF!)+(IF(#REF!="","0",3)*#REF!))</f>
        <v>#REF!</v>
      </c>
      <c r="F101" s="20" t="e">
        <f>((IF(#REF!="","0",4)*#REF!)+(IF(#REF!="","0",4)*#REF!)+(IF(#REF!="","0",4)*#REF!))</f>
        <v>#REF!</v>
      </c>
      <c r="G101" s="20" t="e">
        <f>((IF(#REF!="","0",5)*#REF!)+(IF(#REF!="","0",5)*#REF!)+(IF(#REF!="","0",5)*#REF!))</f>
        <v>#REF!</v>
      </c>
      <c r="H101" s="20" t="e">
        <f>((IF(#REF!="","0",6)*#REF!)+(IF(#REF!="","0",6)*#REF!)+(IF(#REF!="","0",6)*#REF!))</f>
        <v>#REF!</v>
      </c>
      <c r="I101" s="21" t="e">
        <f>((IF(#REF!="","0",7)*#REF!)+(IF(#REF!="","0",7)*#REF!)+(IF(#REF!="","0",7)*#REF!))</f>
        <v>#REF!</v>
      </c>
      <c r="J101" t="e">
        <f>SUM(C101:I101)</f>
        <v>#REF!</v>
      </c>
      <c r="K101" s="22" t="e">
        <f>J101/350</f>
        <v>#REF!</v>
      </c>
      <c r="L101" s="23"/>
    </row>
    <row r="102" spans="1:12" ht="13.5" hidden="1" thickBot="1" x14ac:dyDescent="0.25">
      <c r="B102" s="18" t="s">
        <v>32</v>
      </c>
      <c r="C102" s="24" t="e">
        <f>((IF(#REF!="","0",1)*#REF!)+(IF(#REF!="","0",1)*#REF!)+(IF(#REF!="","0",1)*#REF!)+(IF(#REF!="","0",1)*#REF!)+(IF(#REF!="","0",1)*#REF!)+(IF(#REF!="","0",1)*#REF!)+(IF(#REF!="","0",1)*#REF!))</f>
        <v>#REF!</v>
      </c>
      <c r="D102" s="24" t="e">
        <f>((IF(#REF!="","0",2)*#REF!)+(IF(#REF!="","0",2)*#REF!)+(IF(#REF!="","0",2)*#REF!)+(IF(#REF!="","0",2)*#REF!)+(IF(#REF!="","0",2)*#REF!)+(IF(#REF!="","0",2)*#REF!)+(IF(#REF!="","0",2)*#REF!))</f>
        <v>#REF!</v>
      </c>
      <c r="E102" s="24" t="e">
        <f>((IF(#REF!="","0",3)*#REF!)+(IF(#REF!="","0",3)*#REF!)+(IF(#REF!="","0",3)*#REF!)+(IF(#REF!="","0",3)*#REF!)+(IF(#REF!="","0",3)*#REF!)+(IF(#REF!="","0",3)*#REF!)+(IF(#REF!="","0",3)*#REF!))</f>
        <v>#REF!</v>
      </c>
      <c r="F102" s="24" t="e">
        <f>((IF(#REF!="","0",4)*#REF!)+(IF(#REF!="","0",4)*#REF!)+(IF(#REF!="","0",4)*#REF!)+(IF(#REF!="","0",4)*#REF!)+(IF(#REF!="","0",4)*#REF!)+(IF(#REF!="","0",4)*#REF!)+(IF(#REF!="","0",4)*#REF!))</f>
        <v>#REF!</v>
      </c>
      <c r="G102" s="24" t="e">
        <f>((IF(#REF!="","0",5)*#REF!)+(IF(#REF!="","0",5)*#REF!)+(IF(#REF!="","0",5)*#REF!)+(IF(#REF!="","0",5)*#REF!)+(IF(#REF!="","0",5)*#REF!)+(IF(#REF!="","0",5)*#REF!)+(IF(#REF!="","0",5)*#REF!))</f>
        <v>#REF!</v>
      </c>
      <c r="H102" s="24" t="e">
        <f>((IF(#REF!="","0",6)*#REF!)+(IF(#REF!="","0",6)*#REF!)+(IF(#REF!="","0",6)*#REF!)+(IF(#REF!="","0",6)*#REF!)+(IF(#REF!="","0",6)*#REF!)+(IF(#REF!="","0",6)*#REF!)+(IF(#REF!="","0",6)*#REF!))</f>
        <v>#REF!</v>
      </c>
      <c r="I102" s="24" t="e">
        <f>((IF(#REF!="","0",7)*#REF!)+(IF(#REF!="","0",7)*#REF!)+(IF(#REF!="","0",7)*#REF!)+(IF(#REF!="","0",7)*#REF!)+(IF(#REF!="","0",7)*#REF!)+(IF(#REF!="","0",7)*#REF!)+(IF(#REF!="","0",7)*#REF!))</f>
        <v>#REF!</v>
      </c>
      <c r="J102" s="25" t="e">
        <f>SUM(C102:I102)</f>
        <v>#REF!</v>
      </c>
      <c r="K102" s="22" t="e">
        <f>J102/350</f>
        <v>#REF!</v>
      </c>
      <c r="L102" s="23"/>
    </row>
    <row r="103" spans="1:12" ht="13.5" hidden="1" thickBot="1" x14ac:dyDescent="0.25">
      <c r="B103" s="26"/>
      <c r="C103" s="27"/>
      <c r="D103" s="27"/>
      <c r="E103" s="27"/>
      <c r="F103" s="27"/>
      <c r="G103" s="27"/>
      <c r="H103" s="27"/>
      <c r="I103" s="27"/>
      <c r="J103" s="27" t="e">
        <f>SUM(J101:J102)</f>
        <v>#REF!</v>
      </c>
      <c r="K103" s="28" t="e">
        <f>IF(J103&lt;490,0,J103/700)</f>
        <v>#REF!</v>
      </c>
      <c r="L103" s="23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8740157480314965" right="0.39370078740157483" top="0.59055118110236227" bottom="0.51181102362204722" header="0.23622047244094491" footer="0.31496062992125984"/>
  <pageSetup paperSize="9" scale="45" orientation="portrait" r:id="rId1"/>
  <headerFooter alignWithMargins="0">
    <oddHeader>&amp;L&amp;"Arial,Grassetto Corsivo"&amp;14COMUNE DI GRAGLIA</oddHeader>
    <oddFooter>&amp;LFirma compilatore:&amp;CFirma interessato: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view="pageLayout" topLeftCell="B91" zoomScale="50" zoomScaleNormal="160" zoomScaleSheetLayoutView="91" zoomScalePageLayoutView="50" workbookViewId="0">
      <selection activeCell="K68" sqref="K68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82" t="s">
        <v>56</v>
      </c>
      <c r="D1" s="182"/>
      <c r="E1" s="182"/>
      <c r="F1" s="182"/>
      <c r="G1" s="2"/>
      <c r="H1" s="140" t="s">
        <v>1</v>
      </c>
      <c r="I1" s="141"/>
      <c r="J1" s="141"/>
    </row>
    <row r="2" spans="1:12" ht="15" customHeight="1" x14ac:dyDescent="0.2">
      <c r="B2" s="4" t="s">
        <v>2</v>
      </c>
      <c r="C2" s="142" t="s">
        <v>92</v>
      </c>
      <c r="D2" s="143"/>
      <c r="E2" s="143"/>
      <c r="F2" s="144"/>
      <c r="G2" s="5"/>
      <c r="H2" s="119">
        <v>2022</v>
      </c>
      <c r="I2" s="120"/>
      <c r="J2" s="121"/>
    </row>
    <row r="3" spans="1:12" ht="15" x14ac:dyDescent="0.2">
      <c r="B3" s="6" t="s">
        <v>3</v>
      </c>
      <c r="C3" s="183" t="s">
        <v>93</v>
      </c>
      <c r="D3" s="183"/>
      <c r="E3" s="183"/>
      <c r="F3" s="183"/>
      <c r="G3" s="7"/>
      <c r="H3" s="122"/>
      <c r="I3" s="123"/>
      <c r="J3" s="124"/>
    </row>
    <row r="4" spans="1:12" ht="15" x14ac:dyDescent="0.2">
      <c r="B4" s="8" t="s">
        <v>4</v>
      </c>
      <c r="C4" s="126" t="s">
        <v>94</v>
      </c>
      <c r="D4" s="126"/>
      <c r="E4" s="126"/>
      <c r="F4" s="126"/>
      <c r="G4" s="7"/>
      <c r="H4" s="7"/>
      <c r="I4" s="7"/>
      <c r="J4" s="9"/>
    </row>
    <row r="5" spans="1:12" ht="15.75" thickBot="1" x14ac:dyDescent="0.25">
      <c r="B5" s="10" t="s">
        <v>5</v>
      </c>
      <c r="C5" s="171" t="s">
        <v>62</v>
      </c>
      <c r="D5" s="171"/>
      <c r="E5" s="171"/>
      <c r="F5" s="171"/>
      <c r="G5" s="7"/>
      <c r="H5" s="7"/>
      <c r="I5" s="7"/>
      <c r="J5" s="7"/>
    </row>
    <row r="6" spans="1:12" ht="20.25" customHeight="1" x14ac:dyDescent="0.2">
      <c r="B6" s="172" t="s">
        <v>7</v>
      </c>
      <c r="C6" s="173"/>
      <c r="D6" s="173"/>
      <c r="E6" s="173"/>
      <c r="F6" s="173"/>
      <c r="G6" s="174" t="s">
        <v>8</v>
      </c>
      <c r="H6" s="174"/>
      <c r="I6" s="174" t="s">
        <v>9</v>
      </c>
      <c r="J6" s="175"/>
    </row>
    <row r="7" spans="1:12" s="11" customFormat="1" ht="12.75" customHeight="1" x14ac:dyDescent="0.2">
      <c r="B7" s="176" t="s">
        <v>10</v>
      </c>
      <c r="C7" s="177"/>
      <c r="D7" s="178" t="s">
        <v>11</v>
      </c>
      <c r="E7" s="177"/>
      <c r="F7" s="177"/>
      <c r="G7" s="179"/>
      <c r="H7" s="179"/>
      <c r="I7" s="180"/>
      <c r="J7" s="181"/>
      <c r="L7" s="3"/>
    </row>
    <row r="8" spans="1:12" x14ac:dyDescent="0.2">
      <c r="B8" s="164" t="s">
        <v>77</v>
      </c>
      <c r="C8" s="165"/>
      <c r="D8" s="165"/>
      <c r="E8" s="165"/>
      <c r="F8" s="165"/>
      <c r="G8" s="166">
        <v>1</v>
      </c>
      <c r="H8" s="166"/>
      <c r="I8" s="169">
        <v>90</v>
      </c>
      <c r="J8" s="170"/>
    </row>
    <row r="9" spans="1:12" x14ac:dyDescent="0.2">
      <c r="B9" s="164" t="s">
        <v>95</v>
      </c>
      <c r="C9" s="165"/>
      <c r="D9" s="165"/>
      <c r="E9" s="165"/>
      <c r="F9" s="165"/>
      <c r="G9" s="166">
        <v>1</v>
      </c>
      <c r="H9" s="166"/>
      <c r="I9" s="169">
        <v>40</v>
      </c>
      <c r="J9" s="170"/>
    </row>
    <row r="10" spans="1:12" x14ac:dyDescent="0.2">
      <c r="B10" s="164"/>
      <c r="C10" s="165"/>
      <c r="D10" s="165"/>
      <c r="E10" s="165"/>
      <c r="F10" s="165"/>
      <c r="G10" s="166"/>
      <c r="H10" s="166"/>
      <c r="I10" s="167"/>
      <c r="J10" s="168"/>
    </row>
    <row r="11" spans="1:12" x14ac:dyDescent="0.2">
      <c r="B11" s="164"/>
      <c r="C11" s="165"/>
      <c r="D11" s="165"/>
      <c r="E11" s="165"/>
      <c r="F11" s="165"/>
      <c r="G11" s="166"/>
      <c r="H11" s="166"/>
      <c r="I11" s="167"/>
      <c r="J11" s="168"/>
    </row>
    <row r="12" spans="1:12" x14ac:dyDescent="0.2">
      <c r="B12" s="164"/>
      <c r="C12" s="165"/>
      <c r="D12" s="165"/>
      <c r="E12" s="165"/>
      <c r="F12" s="165"/>
      <c r="G12" s="166"/>
      <c r="H12" s="166"/>
      <c r="I12" s="167"/>
      <c r="J12" s="168"/>
    </row>
    <row r="13" spans="1:12" x14ac:dyDescent="0.2">
      <c r="B13" s="164"/>
      <c r="C13" s="165"/>
      <c r="D13" s="165"/>
      <c r="E13" s="165"/>
      <c r="F13" s="165"/>
      <c r="G13" s="166"/>
      <c r="H13" s="166"/>
      <c r="I13" s="167"/>
      <c r="J13" s="168"/>
    </row>
    <row r="14" spans="1:12" x14ac:dyDescent="0.2">
      <c r="B14" s="164"/>
      <c r="C14" s="165"/>
      <c r="D14" s="165"/>
      <c r="E14" s="165"/>
      <c r="F14" s="165"/>
      <c r="G14" s="166"/>
      <c r="H14" s="166"/>
      <c r="I14" s="167"/>
      <c r="J14" s="168"/>
    </row>
    <row r="15" spans="1:12" x14ac:dyDescent="0.2">
      <c r="A15" s="12"/>
      <c r="B15" s="164"/>
      <c r="C15" s="165"/>
      <c r="D15" s="165"/>
      <c r="E15" s="165"/>
      <c r="F15" s="165"/>
      <c r="G15" s="166"/>
      <c r="H15" s="166"/>
      <c r="I15" s="167"/>
      <c r="J15" s="168"/>
    </row>
    <row r="16" spans="1:12" x14ac:dyDescent="0.2">
      <c r="A16" s="12"/>
      <c r="B16" s="164"/>
      <c r="C16" s="165"/>
      <c r="D16" s="165"/>
      <c r="E16" s="165"/>
      <c r="F16" s="165"/>
      <c r="G16" s="166"/>
      <c r="H16" s="166"/>
      <c r="I16" s="167"/>
      <c r="J16" s="168"/>
    </row>
    <row r="17" spans="1:11" x14ac:dyDescent="0.2">
      <c r="A17" s="12"/>
      <c r="B17" s="164"/>
      <c r="C17" s="165"/>
      <c r="D17" s="165"/>
      <c r="E17" s="165"/>
      <c r="F17" s="165"/>
      <c r="G17" s="166"/>
      <c r="H17" s="166"/>
      <c r="I17" s="167"/>
      <c r="J17" s="168"/>
    </row>
    <row r="18" spans="1:11" ht="13.5" thickBot="1" x14ac:dyDescent="0.25">
      <c r="A18" s="12"/>
      <c r="B18" s="155"/>
      <c r="C18" s="156"/>
      <c r="D18" s="156"/>
      <c r="E18" s="156"/>
      <c r="F18" s="156"/>
      <c r="G18" s="157"/>
      <c r="H18" s="157"/>
      <c r="I18" s="158"/>
      <c r="J18" s="159"/>
    </row>
    <row r="19" spans="1:11" ht="13.5" thickBot="1" x14ac:dyDescent="0.25">
      <c r="A19" s="12"/>
      <c r="B19" s="160"/>
      <c r="C19" s="161"/>
      <c r="D19" s="160"/>
      <c r="E19" s="160"/>
      <c r="F19" s="160"/>
      <c r="G19" s="162"/>
      <c r="H19" s="162"/>
      <c r="I19" s="163"/>
      <c r="J19" s="163"/>
    </row>
    <row r="20" spans="1:11" ht="35.25" customHeight="1" thickBot="1" x14ac:dyDescent="0.25">
      <c r="A20" s="13"/>
      <c r="B20" s="80" t="s">
        <v>34</v>
      </c>
      <c r="C20" s="81" t="s">
        <v>14</v>
      </c>
      <c r="D20" s="150" t="s">
        <v>38</v>
      </c>
      <c r="E20" s="150"/>
      <c r="F20" s="150"/>
      <c r="G20" s="151"/>
      <c r="H20" s="152">
        <v>0.51</v>
      </c>
      <c r="I20" s="153"/>
      <c r="J20" s="154"/>
    </row>
    <row r="21" spans="1:11" ht="35.25" customHeight="1" thickBot="1" x14ac:dyDescent="0.25">
      <c r="A21" s="13"/>
      <c r="B21" s="82" t="s">
        <v>12</v>
      </c>
      <c r="C21" s="83">
        <v>8</v>
      </c>
      <c r="D21" s="36">
        <v>1</v>
      </c>
      <c r="E21" s="36">
        <v>2</v>
      </c>
      <c r="F21" s="36">
        <v>3</v>
      </c>
      <c r="G21" s="37">
        <v>4</v>
      </c>
      <c r="H21" s="84">
        <v>5</v>
      </c>
      <c r="I21" s="84">
        <v>6</v>
      </c>
      <c r="J21" s="84">
        <v>7</v>
      </c>
      <c r="K21" s="85">
        <f>SUM(D24:J24)/2</f>
        <v>6.5</v>
      </c>
    </row>
    <row r="22" spans="1:11" ht="35.25" customHeight="1" x14ac:dyDescent="0.2">
      <c r="A22" s="13"/>
      <c r="B22" s="97" t="s">
        <v>63</v>
      </c>
      <c r="C22" s="97"/>
      <c r="D22" s="31"/>
      <c r="E22" s="31"/>
      <c r="F22" s="31"/>
      <c r="G22" s="32"/>
      <c r="H22" s="29" t="s">
        <v>33</v>
      </c>
      <c r="I22" s="29"/>
      <c r="J22" s="29" t="s">
        <v>99</v>
      </c>
    </row>
    <row r="23" spans="1:11" ht="35.25" customHeight="1" thickBot="1" x14ac:dyDescent="0.25">
      <c r="A23" s="13"/>
      <c r="B23" s="97" t="s">
        <v>64</v>
      </c>
      <c r="C23" s="97"/>
      <c r="D23" s="31"/>
      <c r="E23" s="31"/>
      <c r="F23" s="31"/>
      <c r="G23" s="32"/>
      <c r="H23" s="29"/>
      <c r="I23" s="29" t="s">
        <v>99</v>
      </c>
      <c r="J23" s="29"/>
    </row>
    <row r="24" spans="1:11" ht="35.25" hidden="1" customHeight="1" thickBot="1" x14ac:dyDescent="0.25">
      <c r="A24" s="13"/>
      <c r="B24" s="147"/>
      <c r="C24" s="147"/>
      <c r="D24" s="33">
        <f>((IF(D22="X",D21,"0")+(IF(D23="X",D21,"0"))))</f>
        <v>0</v>
      </c>
      <c r="E24" s="33">
        <f t="shared" ref="E24:J24" si="0">((IF(E22="X",E21,"0")+(IF(E23="X",E21,"0"))))</f>
        <v>0</v>
      </c>
      <c r="F24" s="33">
        <f t="shared" si="0"/>
        <v>0</v>
      </c>
      <c r="G24" s="34">
        <f t="shared" si="0"/>
        <v>0</v>
      </c>
      <c r="H24" s="68">
        <f t="shared" si="0"/>
        <v>0</v>
      </c>
      <c r="I24" s="68">
        <f t="shared" si="0"/>
        <v>6</v>
      </c>
      <c r="J24" s="68">
        <f t="shared" si="0"/>
        <v>7</v>
      </c>
    </row>
    <row r="25" spans="1:11" ht="35.25" customHeight="1" thickBot="1" x14ac:dyDescent="0.25">
      <c r="A25" s="13"/>
      <c r="B25" s="86" t="s">
        <v>13</v>
      </c>
      <c r="C25" s="87">
        <v>13</v>
      </c>
      <c r="D25" s="36">
        <v>1</v>
      </c>
      <c r="E25" s="36">
        <v>2</v>
      </c>
      <c r="F25" s="36">
        <v>3</v>
      </c>
      <c r="G25" s="37">
        <v>4</v>
      </c>
      <c r="H25" s="84">
        <v>5</v>
      </c>
      <c r="I25" s="84">
        <v>6</v>
      </c>
      <c r="J25" s="84">
        <v>7</v>
      </c>
      <c r="K25" s="85">
        <f>SUM(D28:J28)/2</f>
        <v>6</v>
      </c>
    </row>
    <row r="26" spans="1:11" ht="35.25" customHeight="1" x14ac:dyDescent="0.2">
      <c r="A26" s="13"/>
      <c r="B26" s="97" t="s">
        <v>35</v>
      </c>
      <c r="C26" s="97"/>
      <c r="D26" s="31"/>
      <c r="E26" s="31"/>
      <c r="F26" s="31"/>
      <c r="G26" s="32"/>
      <c r="H26" s="29"/>
      <c r="I26" s="29" t="s">
        <v>99</v>
      </c>
      <c r="J26" s="29"/>
    </row>
    <row r="27" spans="1:11" ht="35.25" customHeight="1" thickBot="1" x14ac:dyDescent="0.25">
      <c r="A27" s="13"/>
      <c r="B27" s="97" t="s">
        <v>36</v>
      </c>
      <c r="C27" s="97"/>
      <c r="D27" s="31"/>
      <c r="E27" s="31"/>
      <c r="F27" s="31"/>
      <c r="G27" s="32"/>
      <c r="H27" s="29"/>
      <c r="I27" s="29" t="s">
        <v>99</v>
      </c>
      <c r="J27" s="29"/>
    </row>
    <row r="28" spans="1:11" ht="35.25" hidden="1" customHeight="1" x14ac:dyDescent="0.2">
      <c r="A28" s="13"/>
      <c r="B28" s="147"/>
      <c r="C28" s="147"/>
      <c r="D28" s="33">
        <f>((IF(D26="X",D25,"0")+(IF(D27="X",D25,"0"))))</f>
        <v>0</v>
      </c>
      <c r="E28" s="33">
        <f t="shared" ref="E28:J28" si="1">((IF(E26="X",E25,"0")+(IF(E27="X",E25,"0"))))</f>
        <v>0</v>
      </c>
      <c r="F28" s="33">
        <f t="shared" si="1"/>
        <v>0</v>
      </c>
      <c r="G28" s="34">
        <f t="shared" si="1"/>
        <v>0</v>
      </c>
      <c r="H28" s="68">
        <f t="shared" si="1"/>
        <v>0</v>
      </c>
      <c r="I28" s="68">
        <f t="shared" si="1"/>
        <v>12</v>
      </c>
      <c r="J28" s="68">
        <f t="shared" si="1"/>
        <v>0</v>
      </c>
    </row>
    <row r="29" spans="1:11" ht="35.25" customHeight="1" thickBot="1" x14ac:dyDescent="0.25">
      <c r="A29" s="13"/>
      <c r="B29" s="86" t="s">
        <v>37</v>
      </c>
      <c r="C29" s="87">
        <v>30</v>
      </c>
      <c r="D29" s="36">
        <v>1</v>
      </c>
      <c r="E29" s="36">
        <v>2</v>
      </c>
      <c r="F29" s="36">
        <v>3</v>
      </c>
      <c r="G29" s="37">
        <v>4</v>
      </c>
      <c r="H29" s="84">
        <v>5</v>
      </c>
      <c r="I29" s="84">
        <v>6</v>
      </c>
      <c r="J29" s="84">
        <v>7</v>
      </c>
      <c r="K29" s="85">
        <f>SUM(D32:J32)/2</f>
        <v>7</v>
      </c>
    </row>
    <row r="30" spans="1:11" ht="35.25" customHeight="1" x14ac:dyDescent="0.2">
      <c r="A30" s="13"/>
      <c r="B30" s="97" t="s">
        <v>68</v>
      </c>
      <c r="C30" s="97"/>
      <c r="D30" s="31"/>
      <c r="E30" s="31"/>
      <c r="F30" s="31"/>
      <c r="G30" s="32"/>
      <c r="H30" s="29"/>
      <c r="I30" s="29"/>
      <c r="J30" s="29" t="s">
        <v>99</v>
      </c>
    </row>
    <row r="31" spans="1:11" ht="35.25" customHeight="1" thickBot="1" x14ac:dyDescent="0.25">
      <c r="A31" s="13"/>
      <c r="B31" s="97" t="s">
        <v>69</v>
      </c>
      <c r="C31" s="97"/>
      <c r="D31" s="31"/>
      <c r="E31" s="31"/>
      <c r="F31" s="31"/>
      <c r="G31" s="32"/>
      <c r="H31" s="29"/>
      <c r="I31" s="29"/>
      <c r="J31" s="29" t="s">
        <v>99</v>
      </c>
    </row>
    <row r="32" spans="1:11" ht="35.25" hidden="1" customHeight="1" thickBot="1" x14ac:dyDescent="0.25">
      <c r="A32" s="13"/>
      <c r="B32" s="98"/>
      <c r="C32" s="98"/>
      <c r="D32" s="69">
        <f>((IF(D30="X",D29,"0")+(IF(D31="X",D29,"0"))))</f>
        <v>0</v>
      </c>
      <c r="E32" s="69">
        <f t="shared" ref="E32:J32" si="2">((IF(E30="X",E29,"0")+(IF(E31="X",E29,"0"))))</f>
        <v>0</v>
      </c>
      <c r="F32" s="69">
        <f t="shared" si="2"/>
        <v>0</v>
      </c>
      <c r="G32" s="69">
        <f t="shared" si="2"/>
        <v>0</v>
      </c>
      <c r="H32" s="69">
        <f t="shared" si="2"/>
        <v>0</v>
      </c>
      <c r="I32" s="69">
        <f t="shared" si="2"/>
        <v>0</v>
      </c>
      <c r="J32" s="69">
        <f t="shared" si="2"/>
        <v>14</v>
      </c>
    </row>
    <row r="33" spans="1:11" s="17" customFormat="1" ht="45" customHeight="1" thickBot="1" x14ac:dyDescent="0.25">
      <c r="B33" s="55" t="s">
        <v>52</v>
      </c>
      <c r="C33" s="56">
        <f>C29+C25+C21</f>
        <v>51</v>
      </c>
      <c r="D33" s="148">
        <f>(K21*C21)+(K25*C25)+(K29*C29)</f>
        <v>340</v>
      </c>
      <c r="E33" s="149"/>
      <c r="F33" s="149"/>
      <c r="G33" s="149"/>
      <c r="H33" s="135">
        <f>D33/(C33*7)</f>
        <v>0.95238095238095233</v>
      </c>
      <c r="I33" s="136"/>
      <c r="J33" s="136"/>
      <c r="K33" s="137"/>
    </row>
    <row r="34" spans="1:11" s="57" customFormat="1" ht="13.5" thickBot="1" x14ac:dyDescent="0.25">
      <c r="B34" s="88" t="s">
        <v>21</v>
      </c>
      <c r="C34" s="89"/>
      <c r="D34" s="89"/>
      <c r="E34" s="89"/>
      <c r="F34" s="89"/>
      <c r="G34" s="89"/>
      <c r="H34" s="89"/>
      <c r="I34" s="89"/>
      <c r="J34" s="89"/>
      <c r="K34" s="90"/>
    </row>
    <row r="35" spans="1:11" s="57" customFormat="1" ht="25.5" customHeight="1" x14ac:dyDescent="0.2">
      <c r="B35" s="91" t="s">
        <v>58</v>
      </c>
      <c r="C35" s="92"/>
      <c r="D35" s="92"/>
      <c r="E35" s="92"/>
      <c r="F35" s="92"/>
      <c r="G35" s="92"/>
      <c r="H35" s="92"/>
      <c r="I35" s="92"/>
      <c r="J35" s="92"/>
      <c r="K35" s="93"/>
    </row>
    <row r="36" spans="1:11" s="57" customFormat="1" x14ac:dyDescent="0.2">
      <c r="B36" s="50"/>
      <c r="C36" s="35"/>
      <c r="D36" s="35"/>
      <c r="E36" s="35"/>
      <c r="F36" s="35"/>
      <c r="G36" s="35"/>
      <c r="H36" s="35"/>
      <c r="I36" s="35"/>
      <c r="J36" s="35"/>
      <c r="K36" s="51"/>
    </row>
    <row r="37" spans="1:11" s="57" customFormat="1" x14ac:dyDescent="0.2">
      <c r="B37" s="50"/>
      <c r="C37" s="35"/>
      <c r="D37" s="35"/>
      <c r="E37" s="35"/>
      <c r="F37" s="35"/>
      <c r="G37" s="35"/>
      <c r="H37" s="35"/>
      <c r="I37" s="35"/>
      <c r="J37" s="35"/>
      <c r="K37" s="51"/>
    </row>
    <row r="38" spans="1:11" s="57" customFormat="1" x14ac:dyDescent="0.2">
      <c r="B38" s="50"/>
      <c r="C38" s="35"/>
      <c r="D38" s="35"/>
      <c r="E38" s="35"/>
      <c r="F38" s="35"/>
      <c r="G38" s="35"/>
      <c r="H38" s="35"/>
      <c r="I38" s="35"/>
      <c r="J38" s="35"/>
      <c r="K38" s="51"/>
    </row>
    <row r="39" spans="1:11" s="57" customFormat="1" x14ac:dyDescent="0.2">
      <c r="B39" s="50"/>
      <c r="C39" s="35"/>
      <c r="D39" s="35"/>
      <c r="E39" s="35"/>
      <c r="F39" s="35"/>
      <c r="G39" s="35"/>
      <c r="H39" s="35"/>
      <c r="I39" s="35"/>
      <c r="J39" s="35"/>
      <c r="K39" s="51"/>
    </row>
    <row r="40" spans="1:11" s="57" customFormat="1" x14ac:dyDescent="0.2">
      <c r="B40" s="50"/>
      <c r="C40" s="35"/>
      <c r="D40" s="35"/>
      <c r="E40" s="35"/>
      <c r="F40" s="35"/>
      <c r="G40" s="35"/>
      <c r="H40" s="35"/>
      <c r="I40" s="35"/>
      <c r="J40" s="35"/>
      <c r="K40" s="51"/>
    </row>
    <row r="41" spans="1:11" s="17" customFormat="1" ht="13.5" thickBot="1" x14ac:dyDescent="0.25">
      <c r="B41" s="52"/>
      <c r="C41" s="53"/>
      <c r="D41" s="53"/>
      <c r="E41" s="53"/>
      <c r="F41" s="53"/>
      <c r="G41" s="53"/>
      <c r="H41" s="53"/>
      <c r="I41" s="53"/>
      <c r="J41" s="53"/>
      <c r="K41" s="54"/>
    </row>
    <row r="42" spans="1:11" s="17" customFormat="1" ht="15" x14ac:dyDescent="0.2">
      <c r="B42" s="62" t="s">
        <v>0</v>
      </c>
      <c r="C42" s="138" t="s">
        <v>56</v>
      </c>
      <c r="D42" s="138"/>
      <c r="E42" s="138"/>
      <c r="F42" s="139"/>
      <c r="G42" s="35"/>
      <c r="H42" s="140" t="s">
        <v>1</v>
      </c>
      <c r="I42" s="141"/>
      <c r="J42" s="141"/>
      <c r="K42"/>
    </row>
    <row r="43" spans="1:11" s="17" customFormat="1" ht="14.25" x14ac:dyDescent="0.2">
      <c r="B43" s="58" t="s">
        <v>2</v>
      </c>
      <c r="C43" s="142" t="s">
        <v>70</v>
      </c>
      <c r="D43" s="143"/>
      <c r="E43" s="143"/>
      <c r="F43" s="144"/>
      <c r="G43" s="35"/>
      <c r="H43" s="119">
        <v>2022</v>
      </c>
      <c r="I43" s="120"/>
      <c r="J43" s="121"/>
      <c r="K43"/>
    </row>
    <row r="44" spans="1:11" s="17" customFormat="1" ht="14.25" x14ac:dyDescent="0.2">
      <c r="B44" s="59" t="s">
        <v>3</v>
      </c>
      <c r="C44" s="145" t="str">
        <f>C3</f>
        <v>SIMONE STEFANI</v>
      </c>
      <c r="D44" s="145"/>
      <c r="E44" s="145"/>
      <c r="F44" s="146"/>
      <c r="G44" s="35"/>
      <c r="H44" s="122"/>
      <c r="I44" s="123"/>
      <c r="J44" s="124"/>
      <c r="K44"/>
    </row>
    <row r="45" spans="1:11" s="17" customFormat="1" ht="14.25" x14ac:dyDescent="0.2">
      <c r="B45" s="60" t="s">
        <v>4</v>
      </c>
      <c r="C45" s="126" t="str">
        <f>C4</f>
        <v>B5</v>
      </c>
      <c r="D45" s="126"/>
      <c r="E45" s="126"/>
      <c r="F45" s="127"/>
      <c r="G45" s="35"/>
      <c r="H45" s="35"/>
      <c r="I45" s="35"/>
      <c r="J45" s="35"/>
      <c r="K45"/>
    </row>
    <row r="46" spans="1:11" s="17" customFormat="1" ht="15" thickBot="1" x14ac:dyDescent="0.25">
      <c r="B46" s="61" t="s">
        <v>5</v>
      </c>
      <c r="C46" s="128" t="str">
        <f>C5</f>
        <v>Operai</v>
      </c>
      <c r="D46" s="128"/>
      <c r="E46" s="128"/>
      <c r="F46" s="129"/>
      <c r="G46" s="35"/>
      <c r="H46" s="35"/>
      <c r="I46" s="35"/>
      <c r="J46" s="35"/>
      <c r="K46"/>
    </row>
    <row r="47" spans="1:11" s="17" customFormat="1" ht="13.5" thickBot="1" x14ac:dyDescent="0.25">
      <c r="B47" s="50"/>
      <c r="C47" s="35"/>
      <c r="D47" s="35"/>
      <c r="E47" s="35"/>
      <c r="F47" s="35"/>
      <c r="G47" s="35"/>
      <c r="H47" s="35"/>
      <c r="I47" s="35"/>
      <c r="J47" s="35"/>
      <c r="K47"/>
    </row>
    <row r="48" spans="1:11" ht="42.95" customHeight="1" thickBot="1" x14ac:dyDescent="0.25">
      <c r="A48" s="14"/>
      <c r="B48" s="70" t="s">
        <v>39</v>
      </c>
      <c r="C48" s="63" t="s">
        <v>14</v>
      </c>
      <c r="D48" s="130" t="s">
        <v>38</v>
      </c>
      <c r="E48" s="130"/>
      <c r="F48" s="130"/>
      <c r="G48" s="131"/>
      <c r="H48" s="132">
        <v>0.49</v>
      </c>
      <c r="I48" s="133"/>
      <c r="J48" s="134"/>
    </row>
    <row r="49" spans="1:11" ht="35.25" customHeight="1" thickBot="1" x14ac:dyDescent="0.25">
      <c r="A49" s="13"/>
      <c r="B49" s="64" t="s">
        <v>15</v>
      </c>
      <c r="C49" s="65">
        <v>10</v>
      </c>
      <c r="D49" s="71">
        <v>1</v>
      </c>
      <c r="E49" s="71">
        <v>2</v>
      </c>
      <c r="F49" s="71">
        <v>3</v>
      </c>
      <c r="G49" s="71">
        <v>4</v>
      </c>
      <c r="H49" s="72">
        <v>5</v>
      </c>
      <c r="I49" s="72">
        <v>6</v>
      </c>
      <c r="J49" s="73">
        <v>7</v>
      </c>
      <c r="K49" s="66">
        <f>SUM(D53:J53)/2</f>
        <v>6</v>
      </c>
    </row>
    <row r="50" spans="1:11" ht="35.25" customHeight="1" x14ac:dyDescent="0.2">
      <c r="A50" s="13"/>
      <c r="B50" s="97" t="s">
        <v>65</v>
      </c>
      <c r="C50" s="97"/>
      <c r="D50" s="67"/>
      <c r="E50" s="67"/>
      <c r="F50" s="67"/>
      <c r="G50" s="67"/>
      <c r="H50" s="29"/>
      <c r="I50" s="29" t="s">
        <v>99</v>
      </c>
      <c r="J50" s="29"/>
    </row>
    <row r="51" spans="1:11" ht="35.25" hidden="1" customHeight="1" x14ac:dyDescent="0.2">
      <c r="A51" s="13"/>
      <c r="B51" s="97" t="s">
        <v>42</v>
      </c>
      <c r="C51" s="97"/>
      <c r="D51" s="67"/>
      <c r="E51" s="67"/>
      <c r="F51" s="67"/>
      <c r="G51" s="67"/>
      <c r="H51" s="29"/>
      <c r="I51" s="29"/>
      <c r="J51" s="29"/>
    </row>
    <row r="52" spans="1:11" ht="35.25" customHeight="1" thickBot="1" x14ac:dyDescent="0.25">
      <c r="A52" s="13"/>
      <c r="B52" s="97" t="s">
        <v>43</v>
      </c>
      <c r="C52" s="97"/>
      <c r="D52" s="67"/>
      <c r="E52" s="67"/>
      <c r="F52" s="67"/>
      <c r="G52" s="67"/>
      <c r="H52" s="29"/>
      <c r="I52" s="29" t="s">
        <v>99</v>
      </c>
      <c r="J52" s="29"/>
    </row>
    <row r="53" spans="1:11" ht="13.5" hidden="1" customHeight="1" thickBot="1" x14ac:dyDescent="0.25">
      <c r="A53" s="13"/>
      <c r="B53" s="98"/>
      <c r="C53" s="98"/>
      <c r="D53" s="69">
        <f>((IF(D50="X",D49,"0")+(IF(D51="X",D49,"0")+IF(D52="X",D49,"0"))))</f>
        <v>0</v>
      </c>
      <c r="E53" s="69">
        <f t="shared" ref="E53:J53" si="3">((IF(E50="X",E49,"0")+(IF(E51="X",E49,"0")+IF(E52="X",E49,"0"))))</f>
        <v>0</v>
      </c>
      <c r="F53" s="69">
        <f t="shared" si="3"/>
        <v>0</v>
      </c>
      <c r="G53" s="69">
        <f t="shared" si="3"/>
        <v>0</v>
      </c>
      <c r="H53" s="69">
        <f t="shared" si="3"/>
        <v>0</v>
      </c>
      <c r="I53" s="69">
        <f t="shared" si="3"/>
        <v>12</v>
      </c>
      <c r="J53" s="69">
        <f t="shared" si="3"/>
        <v>0</v>
      </c>
    </row>
    <row r="54" spans="1:11" ht="35.25" customHeight="1" thickBot="1" x14ac:dyDescent="0.25">
      <c r="A54" s="13"/>
      <c r="B54" s="74" t="s">
        <v>16</v>
      </c>
      <c r="C54" s="75">
        <v>8</v>
      </c>
      <c r="D54" s="71">
        <v>1</v>
      </c>
      <c r="E54" s="71">
        <v>2</v>
      </c>
      <c r="F54" s="71">
        <v>3</v>
      </c>
      <c r="G54" s="71">
        <v>4</v>
      </c>
      <c r="H54" s="72">
        <v>5</v>
      </c>
      <c r="I54" s="72">
        <v>6</v>
      </c>
      <c r="J54" s="73">
        <v>7</v>
      </c>
      <c r="K54" s="66">
        <f>SUM(D58:J58)/2</f>
        <v>7</v>
      </c>
    </row>
    <row r="55" spans="1:11" ht="35.25" customHeight="1" x14ac:dyDescent="0.2">
      <c r="A55" s="13"/>
      <c r="B55" s="114" t="s">
        <v>41</v>
      </c>
      <c r="C55" s="114"/>
      <c r="D55" s="76"/>
      <c r="E55" s="76"/>
      <c r="F55" s="76"/>
      <c r="G55" s="76"/>
      <c r="H55" s="30"/>
      <c r="I55" s="30"/>
      <c r="J55" s="30" t="s">
        <v>99</v>
      </c>
    </row>
    <row r="56" spans="1:11" ht="35.25" customHeight="1" thickBot="1" x14ac:dyDescent="0.25">
      <c r="A56" s="13"/>
      <c r="B56" s="97" t="s">
        <v>44</v>
      </c>
      <c r="C56" s="97"/>
      <c r="D56" s="67"/>
      <c r="E56" s="67"/>
      <c r="F56" s="67"/>
      <c r="G56" s="67"/>
      <c r="H56" s="29"/>
      <c r="I56" s="29"/>
      <c r="J56" s="29" t="s">
        <v>99</v>
      </c>
    </row>
    <row r="57" spans="1:11" ht="30" hidden="1" customHeight="1" thickBot="1" x14ac:dyDescent="0.25">
      <c r="A57" s="13"/>
      <c r="B57" s="97" t="s">
        <v>45</v>
      </c>
      <c r="C57" s="97"/>
      <c r="D57" s="67"/>
      <c r="E57" s="67"/>
      <c r="F57" s="67"/>
      <c r="G57" s="67"/>
      <c r="H57" s="29"/>
      <c r="I57" s="29"/>
      <c r="J57" s="29"/>
    </row>
    <row r="58" spans="1:11" ht="35.25" hidden="1" customHeight="1" x14ac:dyDescent="0.2">
      <c r="A58" s="13"/>
      <c r="B58" s="98"/>
      <c r="C58" s="98"/>
      <c r="D58" s="69">
        <f>((IF(D55="X",D54,"0")+(IF(D56="X",D54,"0")+IF(D57="X",D54,"0"))))</f>
        <v>0</v>
      </c>
      <c r="E58" s="69">
        <f t="shared" ref="E58:J58" si="4">((IF(E55="X",E54,"0")+(IF(E56="X",E54,"0")+IF(E57="X",E54,"0"))))</f>
        <v>0</v>
      </c>
      <c r="F58" s="69">
        <f t="shared" si="4"/>
        <v>0</v>
      </c>
      <c r="G58" s="69">
        <f t="shared" si="4"/>
        <v>0</v>
      </c>
      <c r="H58" s="69">
        <f t="shared" si="4"/>
        <v>0</v>
      </c>
      <c r="I58" s="69">
        <f t="shared" si="4"/>
        <v>0</v>
      </c>
      <c r="J58" s="69">
        <f t="shared" si="4"/>
        <v>14</v>
      </c>
    </row>
    <row r="59" spans="1:11" ht="21.95" hidden="1" customHeight="1" x14ac:dyDescent="0.2">
      <c r="A59" s="38"/>
      <c r="B59" s="35"/>
      <c r="C59" s="35"/>
      <c r="D59" s="35"/>
      <c r="E59" s="35"/>
      <c r="F59" s="35"/>
      <c r="G59" s="35"/>
      <c r="H59" s="35"/>
      <c r="I59" s="35"/>
      <c r="J59" s="35"/>
    </row>
    <row r="60" spans="1:11" ht="15" hidden="1" customHeight="1" x14ac:dyDescent="0.2">
      <c r="B60" s="1" t="s">
        <v>0</v>
      </c>
      <c r="C60" s="116" t="str">
        <f>C1</f>
        <v>Area</v>
      </c>
      <c r="D60" s="116"/>
      <c r="E60" s="116"/>
      <c r="F60" s="116"/>
      <c r="G60" s="45"/>
      <c r="H60" s="117" t="s">
        <v>1</v>
      </c>
      <c r="I60" s="118"/>
      <c r="J60" s="118"/>
    </row>
    <row r="61" spans="1:11" ht="15" hidden="1" customHeight="1" x14ac:dyDescent="0.2">
      <c r="B61" s="4" t="s">
        <v>2</v>
      </c>
      <c r="C61" s="116" t="str">
        <f>C2</f>
        <v>Servizio tecnico</v>
      </c>
      <c r="D61" s="116"/>
      <c r="E61" s="116"/>
      <c r="F61" s="116"/>
      <c r="G61" s="46"/>
      <c r="H61" s="119">
        <f>H2</f>
        <v>2022</v>
      </c>
      <c r="I61" s="120"/>
      <c r="J61" s="121"/>
    </row>
    <row r="62" spans="1:11" ht="15" hidden="1" customHeight="1" x14ac:dyDescent="0.2">
      <c r="B62" s="1" t="s">
        <v>3</v>
      </c>
      <c r="C62" s="116" t="str">
        <f>C3</f>
        <v>SIMONE STEFANI</v>
      </c>
      <c r="D62" s="116"/>
      <c r="E62" s="116"/>
      <c r="F62" s="116"/>
      <c r="G62" s="47"/>
      <c r="H62" s="122"/>
      <c r="I62" s="123"/>
      <c r="J62" s="124"/>
    </row>
    <row r="63" spans="1:11" ht="15" hidden="1" customHeight="1" x14ac:dyDescent="0.2">
      <c r="B63" s="4" t="s">
        <v>4</v>
      </c>
      <c r="C63" s="125" t="str">
        <f>C4</f>
        <v>B5</v>
      </c>
      <c r="D63" s="125"/>
      <c r="E63" s="125"/>
      <c r="F63" s="125"/>
      <c r="G63" s="47"/>
      <c r="H63" s="47"/>
      <c r="I63" s="47"/>
      <c r="J63" s="48"/>
    </row>
    <row r="64" spans="1:11" ht="15" hidden="1" customHeight="1" x14ac:dyDescent="0.2">
      <c r="B64" s="49" t="s">
        <v>5</v>
      </c>
      <c r="C64" s="115" t="s">
        <v>6</v>
      </c>
      <c r="D64" s="115"/>
      <c r="E64" s="115"/>
      <c r="F64" s="115"/>
      <c r="G64" s="47"/>
      <c r="H64" s="47"/>
      <c r="I64" s="47"/>
      <c r="J64" s="47"/>
    </row>
    <row r="65" spans="1:11" ht="15" hidden="1" customHeight="1" thickBot="1" x14ac:dyDescent="0.25">
      <c r="B65" s="35"/>
      <c r="C65" s="35"/>
      <c r="D65" s="35"/>
      <c r="E65" s="35"/>
      <c r="F65" s="35"/>
      <c r="G65" s="35"/>
      <c r="H65" s="35"/>
      <c r="I65" s="35"/>
      <c r="J65" s="35"/>
    </row>
    <row r="66" spans="1:11" ht="35.25" customHeight="1" thickBot="1" x14ac:dyDescent="0.25">
      <c r="A66" s="13"/>
      <c r="B66" s="74" t="s">
        <v>17</v>
      </c>
      <c r="C66" s="75">
        <v>13</v>
      </c>
      <c r="D66" s="71">
        <v>1</v>
      </c>
      <c r="E66" s="71">
        <v>2</v>
      </c>
      <c r="F66" s="71">
        <v>3</v>
      </c>
      <c r="G66" s="71">
        <v>4</v>
      </c>
      <c r="H66" s="72">
        <v>5</v>
      </c>
      <c r="I66" s="72">
        <v>6</v>
      </c>
      <c r="J66" s="73">
        <v>7</v>
      </c>
      <c r="K66" s="66">
        <f>SUM(D69:J69)/2</f>
        <v>7</v>
      </c>
    </row>
    <row r="67" spans="1:11" ht="35.25" customHeight="1" x14ac:dyDescent="0.2">
      <c r="A67" s="13"/>
      <c r="B67" s="114" t="s">
        <v>59</v>
      </c>
      <c r="C67" s="114"/>
      <c r="D67" s="76"/>
      <c r="E67" s="76"/>
      <c r="F67" s="76"/>
      <c r="G67" s="76"/>
      <c r="H67" s="30" t="s">
        <v>33</v>
      </c>
      <c r="I67" s="30"/>
      <c r="J67" s="30" t="s">
        <v>99</v>
      </c>
    </row>
    <row r="68" spans="1:11" ht="35.25" customHeight="1" thickBot="1" x14ac:dyDescent="0.25">
      <c r="A68" s="13"/>
      <c r="B68" s="97" t="s">
        <v>60</v>
      </c>
      <c r="C68" s="97"/>
      <c r="D68" s="67"/>
      <c r="E68" s="67"/>
      <c r="F68" s="67"/>
      <c r="G68" s="67"/>
      <c r="H68" s="29" t="s">
        <v>33</v>
      </c>
      <c r="I68" s="29"/>
      <c r="J68" s="29" t="s">
        <v>99</v>
      </c>
    </row>
    <row r="69" spans="1:11" ht="35.25" hidden="1" customHeight="1" thickBot="1" x14ac:dyDescent="0.25">
      <c r="A69" s="13"/>
      <c r="B69" s="98"/>
      <c r="C69" s="98"/>
      <c r="D69" s="69">
        <f>((IF(D67="X",D66,"0")+(IF(D68="X",D66,"0"))))</f>
        <v>0</v>
      </c>
      <c r="E69" s="69">
        <f t="shared" ref="E69:J69" si="5">((IF(E67="X",E66,"0")+(IF(E68="X",E66,"0"))))</f>
        <v>0</v>
      </c>
      <c r="F69" s="69">
        <f t="shared" si="5"/>
        <v>0</v>
      </c>
      <c r="G69" s="69">
        <f t="shared" si="5"/>
        <v>0</v>
      </c>
      <c r="H69" s="69">
        <f t="shared" si="5"/>
        <v>0</v>
      </c>
      <c r="I69" s="69">
        <f t="shared" si="5"/>
        <v>0</v>
      </c>
      <c r="J69" s="69">
        <f t="shared" si="5"/>
        <v>14</v>
      </c>
    </row>
    <row r="70" spans="1:11" ht="35.25" customHeight="1" thickBot="1" x14ac:dyDescent="0.25">
      <c r="A70" s="13"/>
      <c r="B70" s="74" t="s">
        <v>46</v>
      </c>
      <c r="C70" s="75">
        <v>10</v>
      </c>
      <c r="D70" s="71">
        <v>1</v>
      </c>
      <c r="E70" s="71">
        <v>2</v>
      </c>
      <c r="F70" s="71">
        <v>3</v>
      </c>
      <c r="G70" s="71">
        <v>4</v>
      </c>
      <c r="H70" s="72">
        <v>5</v>
      </c>
      <c r="I70" s="72">
        <v>6</v>
      </c>
      <c r="J70" s="73">
        <v>7</v>
      </c>
      <c r="K70" s="66">
        <f>SUM(D74:J74)/2</f>
        <v>6.5</v>
      </c>
    </row>
    <row r="71" spans="1:11" ht="35.25" customHeight="1" x14ac:dyDescent="0.2">
      <c r="A71" s="13"/>
      <c r="B71" s="114" t="s">
        <v>66</v>
      </c>
      <c r="C71" s="114"/>
      <c r="D71" s="76"/>
      <c r="E71" s="76"/>
      <c r="F71" s="76"/>
      <c r="G71" s="76"/>
      <c r="H71" s="30"/>
      <c r="I71" s="30"/>
      <c r="J71" s="30" t="s">
        <v>99</v>
      </c>
    </row>
    <row r="72" spans="1:11" ht="35.25" hidden="1" customHeight="1" x14ac:dyDescent="0.2">
      <c r="A72" s="13"/>
      <c r="B72" s="97" t="s">
        <v>47</v>
      </c>
      <c r="C72" s="97"/>
      <c r="D72" s="67"/>
      <c r="E72" s="67"/>
      <c r="F72" s="67"/>
      <c r="G72" s="67"/>
      <c r="H72" s="29"/>
      <c r="I72" s="29"/>
      <c r="J72" s="29"/>
    </row>
    <row r="73" spans="1:11" ht="35.25" customHeight="1" thickBot="1" x14ac:dyDescent="0.25">
      <c r="A73" s="13"/>
      <c r="B73" s="97" t="s">
        <v>61</v>
      </c>
      <c r="C73" s="97"/>
      <c r="D73" s="67"/>
      <c r="E73" s="67"/>
      <c r="F73" s="67"/>
      <c r="G73" s="67"/>
      <c r="H73" s="29"/>
      <c r="I73" s="29" t="s">
        <v>99</v>
      </c>
      <c r="J73" s="29"/>
    </row>
    <row r="74" spans="1:11" ht="35.25" hidden="1" customHeight="1" thickBot="1" x14ac:dyDescent="0.25">
      <c r="A74" s="13"/>
      <c r="B74" s="98"/>
      <c r="C74" s="98"/>
      <c r="D74" s="69">
        <f t="shared" ref="D74:J74" si="6">((IF(D71="X",D70,"0")+IF(D72="X",D70,"0")+(IF(D73="X",D70,"0"))))</f>
        <v>0</v>
      </c>
      <c r="E74" s="69">
        <f t="shared" si="6"/>
        <v>0</v>
      </c>
      <c r="F74" s="69">
        <f t="shared" si="6"/>
        <v>0</v>
      </c>
      <c r="G74" s="69">
        <f t="shared" si="6"/>
        <v>0</v>
      </c>
      <c r="H74" s="69">
        <f t="shared" si="6"/>
        <v>0</v>
      </c>
      <c r="I74" s="69">
        <f t="shared" si="6"/>
        <v>6</v>
      </c>
      <c r="J74" s="69">
        <f t="shared" si="6"/>
        <v>7</v>
      </c>
    </row>
    <row r="75" spans="1:11" ht="35.25" hidden="1" customHeight="1" thickBot="1" x14ac:dyDescent="0.25">
      <c r="A75" s="13"/>
      <c r="B75" s="74" t="s">
        <v>18</v>
      </c>
      <c r="C75" s="75" t="s">
        <v>33</v>
      </c>
      <c r="D75" s="71">
        <v>1</v>
      </c>
      <c r="E75" s="71">
        <v>2</v>
      </c>
      <c r="F75" s="71">
        <v>3</v>
      </c>
      <c r="G75" s="71">
        <v>4</v>
      </c>
      <c r="H75" s="72">
        <v>5</v>
      </c>
      <c r="I75" s="72">
        <v>6</v>
      </c>
      <c r="J75" s="73">
        <v>7</v>
      </c>
      <c r="K75" s="66">
        <f>SUM(D78:J78)/2</f>
        <v>0</v>
      </c>
    </row>
    <row r="76" spans="1:11" ht="35.25" hidden="1" customHeight="1" x14ac:dyDescent="0.2">
      <c r="A76" s="13"/>
      <c r="B76" s="114" t="s">
        <v>48</v>
      </c>
      <c r="C76" s="114"/>
      <c r="D76" s="76"/>
      <c r="E76" s="76"/>
      <c r="F76" s="76"/>
      <c r="G76" s="76"/>
      <c r="H76" s="30"/>
      <c r="I76" s="30"/>
      <c r="J76" s="30"/>
    </row>
    <row r="77" spans="1:11" ht="35.25" hidden="1" customHeight="1" thickBot="1" x14ac:dyDescent="0.25">
      <c r="A77" s="13"/>
      <c r="B77" s="97" t="s">
        <v>49</v>
      </c>
      <c r="C77" s="97"/>
      <c r="D77" s="67"/>
      <c r="E77" s="67"/>
      <c r="F77" s="67"/>
      <c r="G77" s="67"/>
      <c r="H77" s="29"/>
      <c r="I77" s="29"/>
      <c r="J77" s="29"/>
    </row>
    <row r="78" spans="1:11" ht="35.25" hidden="1" customHeight="1" thickBot="1" x14ac:dyDescent="0.25">
      <c r="A78" s="13"/>
      <c r="B78" s="98"/>
      <c r="C78" s="98"/>
      <c r="D78" s="69">
        <f>((IF(D76="X",D75,"0")+IF(D77="X",D75,"0")))</f>
        <v>0</v>
      </c>
      <c r="E78" s="69">
        <f t="shared" ref="E78:J78" si="7">((IF(E76="X",E75,"0")+IF(E77="X",E75,"0")))</f>
        <v>0</v>
      </c>
      <c r="F78" s="69">
        <f t="shared" si="7"/>
        <v>0</v>
      </c>
      <c r="G78" s="69">
        <f t="shared" si="7"/>
        <v>0</v>
      </c>
      <c r="H78" s="69">
        <f t="shared" si="7"/>
        <v>0</v>
      </c>
      <c r="I78" s="69">
        <f t="shared" si="7"/>
        <v>0</v>
      </c>
      <c r="J78" s="69">
        <f t="shared" si="7"/>
        <v>0</v>
      </c>
    </row>
    <row r="79" spans="1:11" ht="35.25" customHeight="1" thickBot="1" x14ac:dyDescent="0.25">
      <c r="A79" s="13"/>
      <c r="B79" s="74" t="s">
        <v>19</v>
      </c>
      <c r="C79" s="75">
        <v>8</v>
      </c>
      <c r="D79" s="71">
        <v>1</v>
      </c>
      <c r="E79" s="71">
        <v>2</v>
      </c>
      <c r="F79" s="71">
        <v>3</v>
      </c>
      <c r="G79" s="71">
        <v>4</v>
      </c>
      <c r="H79" s="72">
        <v>5</v>
      </c>
      <c r="I79" s="72">
        <v>6</v>
      </c>
      <c r="J79" s="73">
        <v>7</v>
      </c>
      <c r="K79" s="66">
        <f>SUM(D83:J83)/3</f>
        <v>6.666666666666667</v>
      </c>
    </row>
    <row r="80" spans="1:11" ht="35.25" customHeight="1" x14ac:dyDescent="0.2">
      <c r="A80" s="13"/>
      <c r="B80" s="114" t="s">
        <v>50</v>
      </c>
      <c r="C80" s="114"/>
      <c r="D80" s="76"/>
      <c r="E80" s="76"/>
      <c r="F80" s="76"/>
      <c r="G80" s="76"/>
      <c r="H80" s="30"/>
      <c r="I80" s="30"/>
      <c r="J80" s="30" t="s">
        <v>99</v>
      </c>
    </row>
    <row r="81" spans="1:11" ht="35.25" customHeight="1" x14ac:dyDescent="0.2">
      <c r="A81" s="13"/>
      <c r="B81" s="97" t="s">
        <v>51</v>
      </c>
      <c r="C81" s="97"/>
      <c r="D81" s="67"/>
      <c r="E81" s="67"/>
      <c r="F81" s="67"/>
      <c r="G81" s="67"/>
      <c r="H81" s="29"/>
      <c r="I81" s="29" t="s">
        <v>99</v>
      </c>
      <c r="J81" s="29"/>
    </row>
    <row r="82" spans="1:11" ht="35.25" customHeight="1" thickBot="1" x14ac:dyDescent="0.25">
      <c r="A82" s="13"/>
      <c r="B82" s="97" t="s">
        <v>67</v>
      </c>
      <c r="C82" s="97"/>
      <c r="D82" s="67"/>
      <c r="E82" s="67"/>
      <c r="F82" s="67"/>
      <c r="G82" s="67"/>
      <c r="H82" s="29"/>
      <c r="I82" s="29"/>
      <c r="J82" s="29" t="s">
        <v>99</v>
      </c>
    </row>
    <row r="83" spans="1:11" ht="35.25" hidden="1" customHeight="1" thickBot="1" x14ac:dyDescent="0.25">
      <c r="A83" s="13"/>
      <c r="B83" s="98"/>
      <c r="C83" s="98"/>
      <c r="D83" s="69">
        <f>((IF(D80="X",D79,"0")+IF(D81="X",D79,"0")+(IF(D82="X",D79,"0"))))</f>
        <v>0</v>
      </c>
      <c r="E83" s="69">
        <f t="shared" ref="E83:J83" si="8">((IF(E80="X",E79,"0")+IF(E81="X",E79,"0")+(IF(E82="X",E79,"0"))))</f>
        <v>0</v>
      </c>
      <c r="F83" s="69">
        <f t="shared" si="8"/>
        <v>0</v>
      </c>
      <c r="G83" s="69">
        <f t="shared" si="8"/>
        <v>0</v>
      </c>
      <c r="H83" s="69">
        <f t="shared" si="8"/>
        <v>0</v>
      </c>
      <c r="I83" s="69">
        <f t="shared" si="8"/>
        <v>6</v>
      </c>
      <c r="J83" s="69">
        <f t="shared" si="8"/>
        <v>14</v>
      </c>
    </row>
    <row r="84" spans="1:11" s="17" customFormat="1" ht="45" customHeight="1" thickBot="1" x14ac:dyDescent="0.25">
      <c r="B84" s="77" t="s">
        <v>40</v>
      </c>
      <c r="C84" s="78">
        <f>C49+C54+C66+C70+C79</f>
        <v>49</v>
      </c>
      <c r="D84" s="99">
        <f>K49*C49+K54*C54+K66*C66+K70*C70+K79*C79</f>
        <v>325.33333333333331</v>
      </c>
      <c r="E84" s="100"/>
      <c r="F84" s="100"/>
      <c r="G84" s="100"/>
      <c r="H84" s="101">
        <f>D84/(C84*7)</f>
        <v>0.94849368318756067</v>
      </c>
      <c r="I84" s="102"/>
      <c r="J84" s="102"/>
      <c r="K84" s="103"/>
    </row>
    <row r="85" spans="1:11" ht="13.5" customHeight="1" thickBot="1" x14ac:dyDescent="0.25">
      <c r="A85" s="14"/>
      <c r="B85" s="35"/>
      <c r="C85" s="35"/>
      <c r="D85" s="35"/>
      <c r="E85" s="35"/>
      <c r="F85" s="35"/>
      <c r="G85" s="35"/>
      <c r="H85" s="35"/>
      <c r="I85" s="35"/>
      <c r="J85" s="35"/>
    </row>
    <row r="86" spans="1:11" s="17" customFormat="1" ht="39" hidden="1" customHeight="1" thickBot="1" x14ac:dyDescent="0.25">
      <c r="C86" s="39"/>
      <c r="D86" s="40"/>
      <c r="E86" s="41"/>
      <c r="F86" s="42"/>
      <c r="G86" s="43"/>
      <c r="H86" s="43"/>
      <c r="I86" s="43"/>
      <c r="J86" s="44"/>
    </row>
    <row r="87" spans="1:11" s="17" customFormat="1" ht="36" customHeight="1" thickBot="1" x14ac:dyDescent="0.25">
      <c r="B87" s="79" t="s">
        <v>53</v>
      </c>
      <c r="C87" s="101">
        <f>H33</f>
        <v>0.95238095238095233</v>
      </c>
      <c r="D87" s="103"/>
      <c r="E87" s="104" t="s">
        <v>54</v>
      </c>
      <c r="F87" s="104"/>
      <c r="G87" s="105"/>
      <c r="H87" s="108">
        <f>(C87*H20)+(C88*H48)</f>
        <v>0.95047619047619047</v>
      </c>
      <c r="I87" s="109"/>
      <c r="J87" s="109"/>
      <c r="K87" s="110"/>
    </row>
    <row r="88" spans="1:11" s="17" customFormat="1" ht="36.75" customHeight="1" thickBot="1" x14ac:dyDescent="0.25">
      <c r="B88" s="77" t="s">
        <v>55</v>
      </c>
      <c r="C88" s="101">
        <f>H84</f>
        <v>0.94849368318756067</v>
      </c>
      <c r="D88" s="103"/>
      <c r="E88" s="106"/>
      <c r="F88" s="106"/>
      <c r="G88" s="107"/>
      <c r="H88" s="111"/>
      <c r="I88" s="112"/>
      <c r="J88" s="112"/>
      <c r="K88" s="113"/>
    </row>
    <row r="89" spans="1:11" ht="13.5" hidden="1" thickBot="1" x14ac:dyDescent="0.25">
      <c r="A89" s="15" t="s">
        <v>20</v>
      </c>
      <c r="B89" s="16"/>
      <c r="C89" s="17"/>
      <c r="D89" s="17"/>
      <c r="E89" s="17"/>
      <c r="F89" s="17"/>
      <c r="G89" s="17"/>
      <c r="H89" s="17"/>
      <c r="I89" s="17"/>
      <c r="J89" s="17"/>
    </row>
    <row r="90" spans="1:11" ht="13.5" thickBot="1" x14ac:dyDescent="0.25">
      <c r="A90" s="15"/>
      <c r="B90" s="88" t="s">
        <v>21</v>
      </c>
      <c r="C90" s="89"/>
      <c r="D90" s="89"/>
      <c r="E90" s="89"/>
      <c r="F90" s="89"/>
      <c r="G90" s="89"/>
      <c r="H90" s="89"/>
      <c r="I90" s="89"/>
      <c r="J90" s="89"/>
      <c r="K90" s="90"/>
    </row>
    <row r="91" spans="1:11" ht="37.5" customHeight="1" x14ac:dyDescent="0.2">
      <c r="A91" t="s">
        <v>22</v>
      </c>
      <c r="B91" s="91" t="s">
        <v>57</v>
      </c>
      <c r="C91" s="92"/>
      <c r="D91" s="92"/>
      <c r="E91" s="92"/>
      <c r="F91" s="92"/>
      <c r="G91" s="92"/>
      <c r="H91" s="92"/>
      <c r="I91" s="92"/>
      <c r="J91" s="92"/>
      <c r="K91" s="93"/>
    </row>
    <row r="92" spans="1:11" x14ac:dyDescent="0.2">
      <c r="A92" s="15" t="s">
        <v>23</v>
      </c>
      <c r="B92" s="50"/>
      <c r="C92" s="35"/>
      <c r="D92" s="35"/>
      <c r="E92" s="35"/>
      <c r="F92" s="35"/>
      <c r="G92" s="35"/>
      <c r="H92" s="35"/>
      <c r="I92" s="35"/>
      <c r="J92" s="35"/>
      <c r="K92" s="51"/>
    </row>
    <row r="93" spans="1:11" x14ac:dyDescent="0.2">
      <c r="A93" s="15" t="s">
        <v>24</v>
      </c>
      <c r="B93" s="50"/>
      <c r="C93" s="35"/>
      <c r="D93" s="35"/>
      <c r="E93" s="35"/>
      <c r="F93" s="35"/>
      <c r="G93" s="35"/>
      <c r="H93" s="35"/>
      <c r="I93" s="35"/>
      <c r="J93" s="35"/>
      <c r="K93" s="51"/>
    </row>
    <row r="94" spans="1:11" x14ac:dyDescent="0.2">
      <c r="A94" s="15" t="s">
        <v>25</v>
      </c>
      <c r="B94" s="50"/>
      <c r="C94" s="35"/>
      <c r="D94" s="35"/>
      <c r="E94" s="35"/>
      <c r="F94" s="35"/>
      <c r="G94" s="35"/>
      <c r="H94" s="35"/>
      <c r="I94" s="35"/>
      <c r="J94" s="35"/>
      <c r="K94" s="51"/>
    </row>
    <row r="95" spans="1:11" x14ac:dyDescent="0.2">
      <c r="A95" s="15" t="s">
        <v>26</v>
      </c>
      <c r="B95" s="50"/>
      <c r="C95" s="35"/>
      <c r="D95" s="35"/>
      <c r="E95" s="35"/>
      <c r="F95" s="35"/>
      <c r="G95" s="35"/>
      <c r="H95" s="35"/>
      <c r="I95" s="35"/>
      <c r="J95" s="35"/>
      <c r="K95" s="51"/>
    </row>
    <row r="96" spans="1:11" x14ac:dyDescent="0.2">
      <c r="A96" s="15" t="s">
        <v>27</v>
      </c>
      <c r="B96" s="50"/>
      <c r="C96" s="35"/>
      <c r="D96" s="35"/>
      <c r="E96" s="35"/>
      <c r="F96" s="35"/>
      <c r="G96" s="35"/>
      <c r="H96" s="35"/>
      <c r="I96" s="35"/>
      <c r="J96" s="35"/>
      <c r="K96" s="51"/>
    </row>
    <row r="97" spans="1:12" ht="13.5" thickBot="1" x14ac:dyDescent="0.25">
      <c r="A97" s="15" t="s">
        <v>28</v>
      </c>
      <c r="B97" s="52"/>
      <c r="C97" s="53"/>
      <c r="D97" s="53"/>
      <c r="E97" s="53"/>
      <c r="F97" s="53"/>
      <c r="G97" s="53"/>
      <c r="H97" s="53"/>
      <c r="I97" s="53"/>
      <c r="J97" s="53"/>
      <c r="K97" s="54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94" t="s">
        <v>30</v>
      </c>
      <c r="C100" s="95"/>
      <c r="D100" s="95"/>
      <c r="E100" s="95"/>
      <c r="F100" s="95"/>
      <c r="G100" s="95"/>
      <c r="H100" s="95"/>
      <c r="I100" s="95"/>
      <c r="J100" s="95"/>
      <c r="K100" s="96"/>
    </row>
    <row r="101" spans="1:12" ht="13.5" hidden="1" thickBot="1" x14ac:dyDescent="0.25">
      <c r="B101" s="18" t="s">
        <v>31</v>
      </c>
      <c r="C101" s="19" t="e">
        <f>((IF(#REF!="","0",1)*#REF!)+(IF(#REF!="","0",1)*#REF!)+(IF(#REF!="","0",1)*#REF!))</f>
        <v>#REF!</v>
      </c>
      <c r="D101" s="20" t="e">
        <f>((IF(#REF!="","0",2)*#REF!)+(IF(#REF!="","0",2)*#REF!)+(IF(#REF!="","0",2)*#REF!))</f>
        <v>#REF!</v>
      </c>
      <c r="E101" s="20" t="e">
        <f>((IF(#REF!="","0",3)*#REF!)+(IF(#REF!="","0",3)*#REF!)+(IF(#REF!="","0",3)*#REF!))</f>
        <v>#REF!</v>
      </c>
      <c r="F101" s="20" t="e">
        <f>((IF(#REF!="","0",4)*#REF!)+(IF(#REF!="","0",4)*#REF!)+(IF(#REF!="","0",4)*#REF!))</f>
        <v>#REF!</v>
      </c>
      <c r="G101" s="20" t="e">
        <f>((IF(#REF!="","0",5)*#REF!)+(IF(#REF!="","0",5)*#REF!)+(IF(#REF!="","0",5)*#REF!))</f>
        <v>#REF!</v>
      </c>
      <c r="H101" s="20" t="e">
        <f>((IF(#REF!="","0",6)*#REF!)+(IF(#REF!="","0",6)*#REF!)+(IF(#REF!="","0",6)*#REF!))</f>
        <v>#REF!</v>
      </c>
      <c r="I101" s="21" t="e">
        <f>((IF(#REF!="","0",7)*#REF!)+(IF(#REF!="","0",7)*#REF!)+(IF(#REF!="","0",7)*#REF!))</f>
        <v>#REF!</v>
      </c>
      <c r="J101" t="e">
        <f>SUM(C101:I101)</f>
        <v>#REF!</v>
      </c>
      <c r="K101" s="22" t="e">
        <f>J101/350</f>
        <v>#REF!</v>
      </c>
      <c r="L101" s="23"/>
    </row>
    <row r="102" spans="1:12" ht="13.5" hidden="1" thickBot="1" x14ac:dyDescent="0.25">
      <c r="B102" s="18" t="s">
        <v>32</v>
      </c>
      <c r="C102" s="24" t="e">
        <f>((IF(#REF!="","0",1)*#REF!)+(IF(#REF!="","0",1)*#REF!)+(IF(#REF!="","0",1)*#REF!)+(IF(#REF!="","0",1)*#REF!)+(IF(#REF!="","0",1)*#REF!)+(IF(#REF!="","0",1)*#REF!)+(IF(#REF!="","0",1)*#REF!))</f>
        <v>#REF!</v>
      </c>
      <c r="D102" s="24" t="e">
        <f>((IF(#REF!="","0",2)*#REF!)+(IF(#REF!="","0",2)*#REF!)+(IF(#REF!="","0",2)*#REF!)+(IF(#REF!="","0",2)*#REF!)+(IF(#REF!="","0",2)*#REF!)+(IF(#REF!="","0",2)*#REF!)+(IF(#REF!="","0",2)*#REF!))</f>
        <v>#REF!</v>
      </c>
      <c r="E102" s="24" t="e">
        <f>((IF(#REF!="","0",3)*#REF!)+(IF(#REF!="","0",3)*#REF!)+(IF(#REF!="","0",3)*#REF!)+(IF(#REF!="","0",3)*#REF!)+(IF(#REF!="","0",3)*#REF!)+(IF(#REF!="","0",3)*#REF!)+(IF(#REF!="","0",3)*#REF!))</f>
        <v>#REF!</v>
      </c>
      <c r="F102" s="24" t="e">
        <f>((IF(#REF!="","0",4)*#REF!)+(IF(#REF!="","0",4)*#REF!)+(IF(#REF!="","0",4)*#REF!)+(IF(#REF!="","0",4)*#REF!)+(IF(#REF!="","0",4)*#REF!)+(IF(#REF!="","0",4)*#REF!)+(IF(#REF!="","0",4)*#REF!))</f>
        <v>#REF!</v>
      </c>
      <c r="G102" s="24" t="e">
        <f>((IF(#REF!="","0",5)*#REF!)+(IF(#REF!="","0",5)*#REF!)+(IF(#REF!="","0",5)*#REF!)+(IF(#REF!="","0",5)*#REF!)+(IF(#REF!="","0",5)*#REF!)+(IF(#REF!="","0",5)*#REF!)+(IF(#REF!="","0",5)*#REF!))</f>
        <v>#REF!</v>
      </c>
      <c r="H102" s="24" t="e">
        <f>((IF(#REF!="","0",6)*#REF!)+(IF(#REF!="","0",6)*#REF!)+(IF(#REF!="","0",6)*#REF!)+(IF(#REF!="","0",6)*#REF!)+(IF(#REF!="","0",6)*#REF!)+(IF(#REF!="","0",6)*#REF!)+(IF(#REF!="","0",6)*#REF!))</f>
        <v>#REF!</v>
      </c>
      <c r="I102" s="24" t="e">
        <f>((IF(#REF!="","0",7)*#REF!)+(IF(#REF!="","0",7)*#REF!)+(IF(#REF!="","0",7)*#REF!)+(IF(#REF!="","0",7)*#REF!)+(IF(#REF!="","0",7)*#REF!)+(IF(#REF!="","0",7)*#REF!)+(IF(#REF!="","0",7)*#REF!))</f>
        <v>#REF!</v>
      </c>
      <c r="J102" s="25" t="e">
        <f>SUM(C102:I102)</f>
        <v>#REF!</v>
      </c>
      <c r="K102" s="22" t="e">
        <f>J102/350</f>
        <v>#REF!</v>
      </c>
      <c r="L102" s="23"/>
    </row>
    <row r="103" spans="1:12" ht="13.5" hidden="1" thickBot="1" x14ac:dyDescent="0.25">
      <c r="B103" s="26"/>
      <c r="C103" s="27"/>
      <c r="D103" s="27"/>
      <c r="E103" s="27"/>
      <c r="F103" s="27"/>
      <c r="G103" s="27"/>
      <c r="H103" s="27"/>
      <c r="I103" s="27"/>
      <c r="J103" s="27" t="e">
        <f>SUM(J101:J102)</f>
        <v>#REF!</v>
      </c>
      <c r="K103" s="28" t="e">
        <f>IF(J103&lt;490,0,J103/700)</f>
        <v>#REF!</v>
      </c>
      <c r="L103" s="23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8740157480314965" right="0.39370078740157483" top="0.59055118110236227" bottom="0.51181102362204722" header="0.23622047244094491" footer="0.31496062992125984"/>
  <pageSetup paperSize="9" scale="45" orientation="portrait" r:id="rId1"/>
  <headerFooter alignWithMargins="0">
    <oddHeader>&amp;L&amp;"Arial,Grassetto Corsivo"&amp;14COMUNE DI GRAGLIA</oddHeader>
    <oddFooter>&amp;LFirma compilatore:&amp;CFirma interessato: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view="pageLayout" topLeftCell="B33" zoomScale="50" zoomScaleNormal="150" zoomScaleSheetLayoutView="91" zoomScalePageLayoutView="50" workbookViewId="0">
      <selection activeCell="L87" sqref="L87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82" t="s">
        <v>56</v>
      </c>
      <c r="D1" s="182"/>
      <c r="E1" s="182"/>
      <c r="F1" s="182"/>
      <c r="G1" s="2"/>
      <c r="H1" s="140" t="s">
        <v>1</v>
      </c>
      <c r="I1" s="141"/>
      <c r="J1" s="141"/>
    </row>
    <row r="2" spans="1:12" ht="15" customHeight="1" x14ac:dyDescent="0.2">
      <c r="B2" s="4" t="s">
        <v>2</v>
      </c>
      <c r="C2" s="142" t="s">
        <v>96</v>
      </c>
      <c r="D2" s="143"/>
      <c r="E2" s="143"/>
      <c r="F2" s="144"/>
      <c r="G2" s="5"/>
      <c r="H2" s="119">
        <v>2022</v>
      </c>
      <c r="I2" s="120"/>
      <c r="J2" s="121"/>
    </row>
    <row r="3" spans="1:12" ht="15" x14ac:dyDescent="0.2">
      <c r="B3" s="6" t="s">
        <v>3</v>
      </c>
      <c r="C3" s="183" t="s">
        <v>97</v>
      </c>
      <c r="D3" s="183"/>
      <c r="E3" s="183"/>
      <c r="F3" s="183"/>
      <c r="G3" s="7"/>
      <c r="H3" s="122"/>
      <c r="I3" s="123"/>
      <c r="J3" s="124"/>
    </row>
    <row r="4" spans="1:12" ht="15" x14ac:dyDescent="0.2">
      <c r="B4" s="8" t="s">
        <v>4</v>
      </c>
      <c r="C4" s="126" t="s">
        <v>98</v>
      </c>
      <c r="D4" s="126"/>
      <c r="E4" s="126"/>
      <c r="F4" s="126"/>
      <c r="G4" s="7"/>
      <c r="H4" s="7"/>
      <c r="I4" s="7"/>
      <c r="J4" s="9"/>
    </row>
    <row r="5" spans="1:12" ht="15.75" thickBot="1" x14ac:dyDescent="0.25">
      <c r="B5" s="10" t="s">
        <v>5</v>
      </c>
      <c r="C5" s="171" t="s">
        <v>62</v>
      </c>
      <c r="D5" s="171"/>
      <c r="E5" s="171"/>
      <c r="F5" s="171"/>
      <c r="G5" s="7"/>
      <c r="H5" s="7"/>
      <c r="I5" s="7"/>
      <c r="J5" s="7"/>
    </row>
    <row r="6" spans="1:12" ht="20.25" customHeight="1" x14ac:dyDescent="0.2">
      <c r="B6" s="172" t="s">
        <v>7</v>
      </c>
      <c r="C6" s="173"/>
      <c r="D6" s="173"/>
      <c r="E6" s="173"/>
      <c r="F6" s="173"/>
      <c r="G6" s="174" t="s">
        <v>8</v>
      </c>
      <c r="H6" s="174"/>
      <c r="I6" s="174" t="s">
        <v>9</v>
      </c>
      <c r="J6" s="175"/>
    </row>
    <row r="7" spans="1:12" s="11" customFormat="1" ht="12.75" customHeight="1" x14ac:dyDescent="0.2">
      <c r="B7" s="176" t="s">
        <v>10</v>
      </c>
      <c r="C7" s="177"/>
      <c r="D7" s="178" t="s">
        <v>11</v>
      </c>
      <c r="E7" s="177"/>
      <c r="F7" s="177"/>
      <c r="G7" s="179"/>
      <c r="H7" s="179"/>
      <c r="I7" s="180"/>
      <c r="J7" s="181"/>
      <c r="L7" s="3"/>
    </row>
    <row r="8" spans="1:12" x14ac:dyDescent="0.2">
      <c r="B8" s="164" t="s">
        <v>77</v>
      </c>
      <c r="C8" s="165"/>
      <c r="D8" s="165"/>
      <c r="E8" s="165"/>
      <c r="F8" s="165"/>
      <c r="G8" s="166">
        <v>1</v>
      </c>
      <c r="H8" s="166"/>
      <c r="I8" s="169">
        <v>90</v>
      </c>
      <c r="J8" s="170"/>
    </row>
    <row r="9" spans="1:12" ht="12.75" customHeight="1" x14ac:dyDescent="0.2">
      <c r="B9" s="164" t="s">
        <v>95</v>
      </c>
      <c r="C9" s="165"/>
      <c r="D9" s="165"/>
      <c r="E9" s="165"/>
      <c r="F9" s="165"/>
      <c r="G9" s="166">
        <v>1</v>
      </c>
      <c r="H9" s="166"/>
      <c r="I9" s="169">
        <v>40</v>
      </c>
      <c r="J9" s="170"/>
    </row>
    <row r="10" spans="1:12" x14ac:dyDescent="0.2">
      <c r="B10" s="164"/>
      <c r="C10" s="165"/>
      <c r="D10" s="165"/>
      <c r="E10" s="165"/>
      <c r="F10" s="165"/>
      <c r="G10" s="166"/>
      <c r="H10" s="166"/>
      <c r="I10" s="167"/>
      <c r="J10" s="168"/>
    </row>
    <row r="11" spans="1:12" x14ac:dyDescent="0.2">
      <c r="B11" s="164"/>
      <c r="C11" s="165"/>
      <c r="D11" s="165"/>
      <c r="E11" s="165"/>
      <c r="F11" s="165"/>
      <c r="G11" s="166"/>
      <c r="H11" s="166"/>
      <c r="I11" s="167"/>
      <c r="J11" s="168"/>
    </row>
    <row r="12" spans="1:12" x14ac:dyDescent="0.2">
      <c r="B12" s="164"/>
      <c r="C12" s="165"/>
      <c r="D12" s="165"/>
      <c r="E12" s="165"/>
      <c r="F12" s="165"/>
      <c r="G12" s="166"/>
      <c r="H12" s="166"/>
      <c r="I12" s="167"/>
      <c r="J12" s="168"/>
    </row>
    <row r="13" spans="1:12" x14ac:dyDescent="0.2">
      <c r="B13" s="164"/>
      <c r="C13" s="165"/>
      <c r="D13" s="165"/>
      <c r="E13" s="165"/>
      <c r="F13" s="165"/>
      <c r="G13" s="166"/>
      <c r="H13" s="166"/>
      <c r="I13" s="167"/>
      <c r="J13" s="168"/>
    </row>
    <row r="14" spans="1:12" x14ac:dyDescent="0.2">
      <c r="B14" s="164"/>
      <c r="C14" s="165"/>
      <c r="D14" s="165"/>
      <c r="E14" s="165"/>
      <c r="F14" s="165"/>
      <c r="G14" s="166"/>
      <c r="H14" s="166"/>
      <c r="I14" s="167"/>
      <c r="J14" s="168"/>
    </row>
    <row r="15" spans="1:12" x14ac:dyDescent="0.2">
      <c r="A15" s="12"/>
      <c r="B15" s="164"/>
      <c r="C15" s="165"/>
      <c r="D15" s="165"/>
      <c r="E15" s="165"/>
      <c r="F15" s="165"/>
      <c r="G15" s="166"/>
      <c r="H15" s="166"/>
      <c r="I15" s="167"/>
      <c r="J15" s="168"/>
    </row>
    <row r="16" spans="1:12" x14ac:dyDescent="0.2">
      <c r="A16" s="12"/>
      <c r="B16" s="164"/>
      <c r="C16" s="165"/>
      <c r="D16" s="165"/>
      <c r="E16" s="165"/>
      <c r="F16" s="165"/>
      <c r="G16" s="166"/>
      <c r="H16" s="166"/>
      <c r="I16" s="167"/>
      <c r="J16" s="168"/>
    </row>
    <row r="17" spans="1:11" x14ac:dyDescent="0.2">
      <c r="A17" s="12"/>
      <c r="B17" s="164"/>
      <c r="C17" s="165"/>
      <c r="D17" s="165"/>
      <c r="E17" s="165"/>
      <c r="F17" s="165"/>
      <c r="G17" s="166"/>
      <c r="H17" s="166"/>
      <c r="I17" s="167"/>
      <c r="J17" s="168"/>
    </row>
    <row r="18" spans="1:11" ht="13.5" thickBot="1" x14ac:dyDescent="0.25">
      <c r="A18" s="12"/>
      <c r="B18" s="155"/>
      <c r="C18" s="156"/>
      <c r="D18" s="156"/>
      <c r="E18" s="156"/>
      <c r="F18" s="156"/>
      <c r="G18" s="157"/>
      <c r="H18" s="157"/>
      <c r="I18" s="158"/>
      <c r="J18" s="159"/>
    </row>
    <row r="19" spans="1:11" ht="13.5" thickBot="1" x14ac:dyDescent="0.25">
      <c r="A19" s="12"/>
      <c r="B19" s="160"/>
      <c r="C19" s="161"/>
      <c r="D19" s="160"/>
      <c r="E19" s="160"/>
      <c r="F19" s="160"/>
      <c r="G19" s="162"/>
      <c r="H19" s="162"/>
      <c r="I19" s="163"/>
      <c r="J19" s="163"/>
    </row>
    <row r="20" spans="1:11" ht="35.25" customHeight="1" thickBot="1" x14ac:dyDescent="0.25">
      <c r="A20" s="13"/>
      <c r="B20" s="80" t="s">
        <v>34</v>
      </c>
      <c r="C20" s="81" t="s">
        <v>14</v>
      </c>
      <c r="D20" s="150" t="s">
        <v>38</v>
      </c>
      <c r="E20" s="150"/>
      <c r="F20" s="150"/>
      <c r="G20" s="151"/>
      <c r="H20" s="152">
        <v>0.51</v>
      </c>
      <c r="I20" s="153"/>
      <c r="J20" s="154"/>
    </row>
    <row r="21" spans="1:11" ht="35.25" customHeight="1" thickBot="1" x14ac:dyDescent="0.25">
      <c r="A21" s="13"/>
      <c r="B21" s="82" t="s">
        <v>12</v>
      </c>
      <c r="C21" s="83">
        <v>8</v>
      </c>
      <c r="D21" s="36">
        <v>1</v>
      </c>
      <c r="E21" s="36">
        <v>2</v>
      </c>
      <c r="F21" s="36">
        <v>3</v>
      </c>
      <c r="G21" s="37">
        <v>4</v>
      </c>
      <c r="H21" s="84">
        <v>5</v>
      </c>
      <c r="I21" s="84">
        <v>6</v>
      </c>
      <c r="J21" s="84">
        <v>7</v>
      </c>
      <c r="K21" s="85">
        <f>SUM(D24:J24)/2</f>
        <v>6.5</v>
      </c>
    </row>
    <row r="22" spans="1:11" ht="35.25" customHeight="1" x14ac:dyDescent="0.2">
      <c r="A22" s="13"/>
      <c r="B22" s="97" t="s">
        <v>63</v>
      </c>
      <c r="C22" s="97"/>
      <c r="D22" s="31"/>
      <c r="E22" s="31"/>
      <c r="F22" s="31"/>
      <c r="G22" s="32"/>
      <c r="H22" s="29" t="s">
        <v>33</v>
      </c>
      <c r="I22" s="29"/>
      <c r="J22" s="29" t="s">
        <v>99</v>
      </c>
    </row>
    <row r="23" spans="1:11" ht="35.25" customHeight="1" thickBot="1" x14ac:dyDescent="0.25">
      <c r="A23" s="13"/>
      <c r="B23" s="97" t="s">
        <v>64</v>
      </c>
      <c r="C23" s="97"/>
      <c r="D23" s="31"/>
      <c r="E23" s="31"/>
      <c r="F23" s="31"/>
      <c r="G23" s="32"/>
      <c r="H23" s="29"/>
      <c r="I23" s="29" t="s">
        <v>99</v>
      </c>
      <c r="J23" s="29"/>
    </row>
    <row r="24" spans="1:11" ht="35.25" hidden="1" customHeight="1" thickBot="1" x14ac:dyDescent="0.25">
      <c r="A24" s="13"/>
      <c r="B24" s="147"/>
      <c r="C24" s="147"/>
      <c r="D24" s="33">
        <f>((IF(D22="X",D21,"0")+(IF(D23="X",D21,"0"))))</f>
        <v>0</v>
      </c>
      <c r="E24" s="33">
        <f t="shared" ref="E24:J24" si="0">((IF(E22="X",E21,"0")+(IF(E23="X",E21,"0"))))</f>
        <v>0</v>
      </c>
      <c r="F24" s="33">
        <f t="shared" si="0"/>
        <v>0</v>
      </c>
      <c r="G24" s="34">
        <f t="shared" si="0"/>
        <v>0</v>
      </c>
      <c r="H24" s="68">
        <f t="shared" si="0"/>
        <v>0</v>
      </c>
      <c r="I24" s="68">
        <f t="shared" si="0"/>
        <v>6</v>
      </c>
      <c r="J24" s="68">
        <f t="shared" si="0"/>
        <v>7</v>
      </c>
    </row>
    <row r="25" spans="1:11" ht="35.25" customHeight="1" thickBot="1" x14ac:dyDescent="0.25">
      <c r="A25" s="13"/>
      <c r="B25" s="86" t="s">
        <v>13</v>
      </c>
      <c r="C25" s="87">
        <v>13</v>
      </c>
      <c r="D25" s="36">
        <v>1</v>
      </c>
      <c r="E25" s="36">
        <v>2</v>
      </c>
      <c r="F25" s="36">
        <v>3</v>
      </c>
      <c r="G25" s="37">
        <v>4</v>
      </c>
      <c r="H25" s="84">
        <v>5</v>
      </c>
      <c r="I25" s="84">
        <v>6</v>
      </c>
      <c r="J25" s="84">
        <v>7</v>
      </c>
      <c r="K25" s="85">
        <f>SUM(D28:J28)/2</f>
        <v>6.5</v>
      </c>
    </row>
    <row r="26" spans="1:11" ht="35.25" customHeight="1" x14ac:dyDescent="0.2">
      <c r="A26" s="13"/>
      <c r="B26" s="97" t="s">
        <v>35</v>
      </c>
      <c r="C26" s="97"/>
      <c r="D26" s="31"/>
      <c r="E26" s="31"/>
      <c r="F26" s="31"/>
      <c r="G26" s="32"/>
      <c r="H26" s="29"/>
      <c r="I26" s="29" t="s">
        <v>99</v>
      </c>
      <c r="J26" s="29"/>
    </row>
    <row r="27" spans="1:11" ht="35.25" customHeight="1" thickBot="1" x14ac:dyDescent="0.25">
      <c r="A27" s="13"/>
      <c r="B27" s="97" t="s">
        <v>36</v>
      </c>
      <c r="C27" s="97"/>
      <c r="D27" s="31"/>
      <c r="E27" s="31"/>
      <c r="F27" s="31"/>
      <c r="G27" s="32"/>
      <c r="H27" s="29"/>
      <c r="I27" s="29"/>
      <c r="J27" s="29" t="s">
        <v>99</v>
      </c>
    </row>
    <row r="28" spans="1:11" ht="35.25" hidden="1" customHeight="1" x14ac:dyDescent="0.2">
      <c r="A28" s="13"/>
      <c r="B28" s="147"/>
      <c r="C28" s="147"/>
      <c r="D28" s="33">
        <f>((IF(D26="X",D25,"0")+(IF(D27="X",D25,"0"))))</f>
        <v>0</v>
      </c>
      <c r="E28" s="33">
        <f t="shared" ref="E28:J28" si="1">((IF(E26="X",E25,"0")+(IF(E27="X",E25,"0"))))</f>
        <v>0</v>
      </c>
      <c r="F28" s="33">
        <f t="shared" si="1"/>
        <v>0</v>
      </c>
      <c r="G28" s="34">
        <f t="shared" si="1"/>
        <v>0</v>
      </c>
      <c r="H28" s="68">
        <f t="shared" si="1"/>
        <v>0</v>
      </c>
      <c r="I28" s="68">
        <f t="shared" si="1"/>
        <v>6</v>
      </c>
      <c r="J28" s="68">
        <f t="shared" si="1"/>
        <v>7</v>
      </c>
    </row>
    <row r="29" spans="1:11" ht="35.25" customHeight="1" thickBot="1" x14ac:dyDescent="0.25">
      <c r="A29" s="13"/>
      <c r="B29" s="86" t="s">
        <v>37</v>
      </c>
      <c r="C29" s="87">
        <v>30</v>
      </c>
      <c r="D29" s="36">
        <v>1</v>
      </c>
      <c r="E29" s="36">
        <v>2</v>
      </c>
      <c r="F29" s="36">
        <v>3</v>
      </c>
      <c r="G29" s="37">
        <v>4</v>
      </c>
      <c r="H29" s="84">
        <v>5</v>
      </c>
      <c r="I29" s="84">
        <v>6</v>
      </c>
      <c r="J29" s="84">
        <v>7</v>
      </c>
      <c r="K29" s="85">
        <f>SUM(D32:J32)/2</f>
        <v>7</v>
      </c>
    </row>
    <row r="30" spans="1:11" ht="35.25" customHeight="1" x14ac:dyDescent="0.2">
      <c r="A30" s="13"/>
      <c r="B30" s="97" t="s">
        <v>68</v>
      </c>
      <c r="C30" s="97"/>
      <c r="D30" s="31"/>
      <c r="E30" s="31"/>
      <c r="F30" s="31"/>
      <c r="G30" s="32"/>
      <c r="H30" s="29"/>
      <c r="I30" s="29"/>
      <c r="J30" s="29" t="s">
        <v>99</v>
      </c>
    </row>
    <row r="31" spans="1:11" ht="35.25" customHeight="1" thickBot="1" x14ac:dyDescent="0.25">
      <c r="A31" s="13"/>
      <c r="B31" s="97" t="s">
        <v>69</v>
      </c>
      <c r="C31" s="97"/>
      <c r="D31" s="31"/>
      <c r="E31" s="31"/>
      <c r="F31" s="31"/>
      <c r="G31" s="32"/>
      <c r="H31" s="29"/>
      <c r="I31" s="29"/>
      <c r="J31" s="29" t="s">
        <v>99</v>
      </c>
    </row>
    <row r="32" spans="1:11" ht="35.25" hidden="1" customHeight="1" thickBot="1" x14ac:dyDescent="0.25">
      <c r="A32" s="13"/>
      <c r="B32" s="98"/>
      <c r="C32" s="98"/>
      <c r="D32" s="69">
        <f>((IF(D30="X",D29,"0")+(IF(D31="X",D29,"0"))))</f>
        <v>0</v>
      </c>
      <c r="E32" s="69">
        <f t="shared" ref="E32:J32" si="2">((IF(E30="X",E29,"0")+(IF(E31="X",E29,"0"))))</f>
        <v>0</v>
      </c>
      <c r="F32" s="69">
        <f t="shared" si="2"/>
        <v>0</v>
      </c>
      <c r="G32" s="69">
        <f t="shared" si="2"/>
        <v>0</v>
      </c>
      <c r="H32" s="69">
        <f t="shared" si="2"/>
        <v>0</v>
      </c>
      <c r="I32" s="69">
        <f t="shared" si="2"/>
        <v>0</v>
      </c>
      <c r="J32" s="69">
        <f t="shared" si="2"/>
        <v>14</v>
      </c>
    </row>
    <row r="33" spans="1:11" s="17" customFormat="1" ht="45" customHeight="1" thickBot="1" x14ac:dyDescent="0.25">
      <c r="B33" s="55" t="s">
        <v>52</v>
      </c>
      <c r="C33" s="56">
        <f>C29+C25+C21</f>
        <v>51</v>
      </c>
      <c r="D33" s="148">
        <f>(K21*C21)+(K25*C25)+(K29*C29)</f>
        <v>346.5</v>
      </c>
      <c r="E33" s="149"/>
      <c r="F33" s="149"/>
      <c r="G33" s="149"/>
      <c r="H33" s="135">
        <f>D33/(C33*7)</f>
        <v>0.97058823529411764</v>
      </c>
      <c r="I33" s="136"/>
      <c r="J33" s="136"/>
      <c r="K33" s="137"/>
    </row>
    <row r="34" spans="1:11" s="57" customFormat="1" ht="13.5" thickBot="1" x14ac:dyDescent="0.25">
      <c r="B34" s="88" t="s">
        <v>21</v>
      </c>
      <c r="C34" s="89"/>
      <c r="D34" s="89"/>
      <c r="E34" s="89"/>
      <c r="F34" s="89"/>
      <c r="G34" s="89"/>
      <c r="H34" s="89"/>
      <c r="I34" s="89"/>
      <c r="J34" s="89"/>
      <c r="K34" s="90"/>
    </row>
    <row r="35" spans="1:11" s="57" customFormat="1" ht="25.5" customHeight="1" x14ac:dyDescent="0.2">
      <c r="B35" s="91" t="s">
        <v>58</v>
      </c>
      <c r="C35" s="92"/>
      <c r="D35" s="92"/>
      <c r="E35" s="92"/>
      <c r="F35" s="92"/>
      <c r="G35" s="92"/>
      <c r="H35" s="92"/>
      <c r="I35" s="92"/>
      <c r="J35" s="92"/>
      <c r="K35" s="93"/>
    </row>
    <row r="36" spans="1:11" s="57" customFormat="1" x14ac:dyDescent="0.2">
      <c r="B36" s="50"/>
      <c r="C36" s="35"/>
      <c r="D36" s="35"/>
      <c r="E36" s="35"/>
      <c r="F36" s="35"/>
      <c r="G36" s="35"/>
      <c r="H36" s="35"/>
      <c r="I36" s="35"/>
      <c r="J36" s="35"/>
      <c r="K36" s="51"/>
    </row>
    <row r="37" spans="1:11" s="57" customFormat="1" x14ac:dyDescent="0.2">
      <c r="B37" s="50"/>
      <c r="C37" s="35"/>
      <c r="D37" s="35"/>
      <c r="E37" s="35"/>
      <c r="F37" s="35"/>
      <c r="G37" s="35"/>
      <c r="H37" s="35"/>
      <c r="I37" s="35"/>
      <c r="J37" s="35"/>
      <c r="K37" s="51"/>
    </row>
    <row r="38" spans="1:11" s="57" customFormat="1" x14ac:dyDescent="0.2">
      <c r="B38" s="50"/>
      <c r="C38" s="35"/>
      <c r="D38" s="35"/>
      <c r="E38" s="35"/>
      <c r="F38" s="35"/>
      <c r="G38" s="35"/>
      <c r="H38" s="35"/>
      <c r="I38" s="35"/>
      <c r="J38" s="35"/>
      <c r="K38" s="51"/>
    </row>
    <row r="39" spans="1:11" s="57" customFormat="1" x14ac:dyDescent="0.2">
      <c r="B39" s="50"/>
      <c r="C39" s="35"/>
      <c r="D39" s="35"/>
      <c r="E39" s="35"/>
      <c r="F39" s="35"/>
      <c r="G39" s="35"/>
      <c r="H39" s="35"/>
      <c r="I39" s="35"/>
      <c r="J39" s="35"/>
      <c r="K39" s="51"/>
    </row>
    <row r="40" spans="1:11" s="57" customFormat="1" x14ac:dyDescent="0.2">
      <c r="B40" s="50"/>
      <c r="C40" s="35"/>
      <c r="D40" s="35"/>
      <c r="E40" s="35"/>
      <c r="F40" s="35"/>
      <c r="G40" s="35"/>
      <c r="H40" s="35"/>
      <c r="I40" s="35"/>
      <c r="J40" s="35"/>
      <c r="K40" s="51"/>
    </row>
    <row r="41" spans="1:11" s="17" customFormat="1" ht="13.5" thickBot="1" x14ac:dyDescent="0.25">
      <c r="B41" s="52"/>
      <c r="C41" s="53"/>
      <c r="D41" s="53"/>
      <c r="E41" s="53"/>
      <c r="F41" s="53"/>
      <c r="G41" s="53"/>
      <c r="H41" s="53"/>
      <c r="I41" s="53"/>
      <c r="J41" s="53"/>
      <c r="K41" s="54"/>
    </row>
    <row r="42" spans="1:11" s="17" customFormat="1" ht="15" x14ac:dyDescent="0.2">
      <c r="B42" s="62" t="s">
        <v>0</v>
      </c>
      <c r="C42" s="138" t="s">
        <v>56</v>
      </c>
      <c r="D42" s="138"/>
      <c r="E42" s="138"/>
      <c r="F42" s="139"/>
      <c r="G42" s="35"/>
      <c r="H42" s="140" t="s">
        <v>1</v>
      </c>
      <c r="I42" s="141"/>
      <c r="J42" s="141"/>
      <c r="K42"/>
    </row>
    <row r="43" spans="1:11" s="17" customFormat="1" ht="14.25" x14ac:dyDescent="0.2">
      <c r="B43" s="58" t="s">
        <v>2</v>
      </c>
      <c r="C43" s="142" t="s">
        <v>70</v>
      </c>
      <c r="D43" s="143"/>
      <c r="E43" s="143"/>
      <c r="F43" s="144"/>
      <c r="G43" s="35"/>
      <c r="H43" s="119">
        <v>2022</v>
      </c>
      <c r="I43" s="120"/>
      <c r="J43" s="121"/>
      <c r="K43"/>
    </row>
    <row r="44" spans="1:11" s="17" customFormat="1" ht="14.25" x14ac:dyDescent="0.2">
      <c r="B44" s="59" t="s">
        <v>3</v>
      </c>
      <c r="C44" s="145" t="str">
        <f>C3</f>
        <v>TIRITAN ENRICO</v>
      </c>
      <c r="D44" s="145"/>
      <c r="E44" s="145"/>
      <c r="F44" s="146"/>
      <c r="G44" s="35"/>
      <c r="H44" s="122"/>
      <c r="I44" s="123"/>
      <c r="J44" s="124"/>
      <c r="K44"/>
    </row>
    <row r="45" spans="1:11" s="17" customFormat="1" ht="14.25" x14ac:dyDescent="0.2">
      <c r="B45" s="60" t="s">
        <v>4</v>
      </c>
      <c r="C45" s="126" t="str">
        <f>C4</f>
        <v>B3</v>
      </c>
      <c r="D45" s="126"/>
      <c r="E45" s="126"/>
      <c r="F45" s="127"/>
      <c r="G45" s="35"/>
      <c r="H45" s="35"/>
      <c r="I45" s="35"/>
      <c r="J45" s="35"/>
      <c r="K45"/>
    </row>
    <row r="46" spans="1:11" s="17" customFormat="1" ht="15" thickBot="1" x14ac:dyDescent="0.25">
      <c r="B46" s="61" t="s">
        <v>5</v>
      </c>
      <c r="C46" s="128" t="str">
        <f>C5</f>
        <v>Operai</v>
      </c>
      <c r="D46" s="128"/>
      <c r="E46" s="128"/>
      <c r="F46" s="129"/>
      <c r="G46" s="35"/>
      <c r="H46" s="35"/>
      <c r="I46" s="35"/>
      <c r="J46" s="35"/>
      <c r="K46"/>
    </row>
    <row r="47" spans="1:11" s="17" customFormat="1" ht="13.5" thickBot="1" x14ac:dyDescent="0.25">
      <c r="B47" s="50"/>
      <c r="C47" s="35"/>
      <c r="D47" s="35"/>
      <c r="E47" s="35"/>
      <c r="F47" s="35"/>
      <c r="G47" s="35"/>
      <c r="H47" s="35"/>
      <c r="I47" s="35"/>
      <c r="J47" s="35"/>
      <c r="K47"/>
    </row>
    <row r="48" spans="1:11" ht="42.95" customHeight="1" thickBot="1" x14ac:dyDescent="0.25">
      <c r="A48" s="14"/>
      <c r="B48" s="70" t="s">
        <v>39</v>
      </c>
      <c r="C48" s="63" t="s">
        <v>14</v>
      </c>
      <c r="D48" s="130" t="s">
        <v>38</v>
      </c>
      <c r="E48" s="130"/>
      <c r="F48" s="130"/>
      <c r="G48" s="131"/>
      <c r="H48" s="132">
        <v>0.49</v>
      </c>
      <c r="I48" s="133"/>
      <c r="J48" s="134"/>
    </row>
    <row r="49" spans="1:11" ht="35.25" customHeight="1" thickBot="1" x14ac:dyDescent="0.25">
      <c r="A49" s="13"/>
      <c r="B49" s="64" t="s">
        <v>15</v>
      </c>
      <c r="C49" s="65">
        <v>10</v>
      </c>
      <c r="D49" s="71">
        <v>1</v>
      </c>
      <c r="E49" s="71">
        <v>2</v>
      </c>
      <c r="F49" s="71">
        <v>3</v>
      </c>
      <c r="G49" s="71">
        <v>4</v>
      </c>
      <c r="H49" s="72">
        <v>5</v>
      </c>
      <c r="I49" s="72">
        <v>6</v>
      </c>
      <c r="J49" s="73">
        <v>7</v>
      </c>
      <c r="K49" s="66">
        <f>SUM(D53:J53)/2</f>
        <v>6.5</v>
      </c>
    </row>
    <row r="50" spans="1:11" ht="35.25" customHeight="1" x14ac:dyDescent="0.2">
      <c r="A50" s="13"/>
      <c r="B50" s="97" t="s">
        <v>65</v>
      </c>
      <c r="C50" s="97"/>
      <c r="D50" s="67"/>
      <c r="E50" s="67"/>
      <c r="F50" s="67"/>
      <c r="G50" s="67"/>
      <c r="H50" s="29"/>
      <c r="I50" s="29" t="s">
        <v>99</v>
      </c>
      <c r="J50" s="29"/>
    </row>
    <row r="51" spans="1:11" ht="35.25" hidden="1" customHeight="1" x14ac:dyDescent="0.2">
      <c r="A51" s="13"/>
      <c r="B51" s="97" t="s">
        <v>42</v>
      </c>
      <c r="C51" s="97"/>
      <c r="D51" s="67"/>
      <c r="E51" s="67"/>
      <c r="F51" s="67"/>
      <c r="G51" s="67"/>
      <c r="H51" s="29"/>
      <c r="I51" s="29"/>
      <c r="J51" s="29"/>
    </row>
    <row r="52" spans="1:11" ht="35.25" customHeight="1" thickBot="1" x14ac:dyDescent="0.25">
      <c r="A52" s="13"/>
      <c r="B52" s="97" t="s">
        <v>43</v>
      </c>
      <c r="C52" s="97"/>
      <c r="D52" s="67"/>
      <c r="E52" s="67"/>
      <c r="F52" s="67"/>
      <c r="G52" s="67"/>
      <c r="H52" s="29"/>
      <c r="I52" s="29"/>
      <c r="J52" s="29" t="s">
        <v>99</v>
      </c>
    </row>
    <row r="53" spans="1:11" ht="13.5" hidden="1" customHeight="1" thickBot="1" x14ac:dyDescent="0.25">
      <c r="A53" s="13"/>
      <c r="B53" s="98"/>
      <c r="C53" s="98"/>
      <c r="D53" s="69">
        <f>((IF(D50="X",D49,"0")+(IF(D51="X",D49,"0")+IF(D52="X",D49,"0"))))</f>
        <v>0</v>
      </c>
      <c r="E53" s="69">
        <f t="shared" ref="E53:J53" si="3">((IF(E50="X",E49,"0")+(IF(E51="X",E49,"0")+IF(E52="X",E49,"0"))))</f>
        <v>0</v>
      </c>
      <c r="F53" s="69">
        <f t="shared" si="3"/>
        <v>0</v>
      </c>
      <c r="G53" s="69">
        <f t="shared" si="3"/>
        <v>0</v>
      </c>
      <c r="H53" s="69">
        <f t="shared" si="3"/>
        <v>0</v>
      </c>
      <c r="I53" s="69">
        <f t="shared" si="3"/>
        <v>6</v>
      </c>
      <c r="J53" s="69">
        <f t="shared" si="3"/>
        <v>7</v>
      </c>
    </row>
    <row r="54" spans="1:11" ht="35.25" customHeight="1" thickBot="1" x14ac:dyDescent="0.25">
      <c r="A54" s="13"/>
      <c r="B54" s="74" t="s">
        <v>16</v>
      </c>
      <c r="C54" s="75">
        <v>8</v>
      </c>
      <c r="D54" s="71">
        <v>1</v>
      </c>
      <c r="E54" s="71">
        <v>2</v>
      </c>
      <c r="F54" s="71">
        <v>3</v>
      </c>
      <c r="G54" s="71">
        <v>4</v>
      </c>
      <c r="H54" s="72">
        <v>5</v>
      </c>
      <c r="I54" s="72">
        <v>6</v>
      </c>
      <c r="J54" s="73">
        <v>7</v>
      </c>
      <c r="K54" s="66">
        <f>SUM(D58:J58)/2</f>
        <v>7</v>
      </c>
    </row>
    <row r="55" spans="1:11" ht="35.25" customHeight="1" x14ac:dyDescent="0.2">
      <c r="A55" s="13"/>
      <c r="B55" s="114" t="s">
        <v>41</v>
      </c>
      <c r="C55" s="114"/>
      <c r="D55" s="76"/>
      <c r="E55" s="76"/>
      <c r="F55" s="76"/>
      <c r="G55" s="76"/>
      <c r="H55" s="30"/>
      <c r="I55" s="30"/>
      <c r="J55" s="30" t="s">
        <v>99</v>
      </c>
    </row>
    <row r="56" spans="1:11" ht="35.25" customHeight="1" thickBot="1" x14ac:dyDescent="0.25">
      <c r="A56" s="13"/>
      <c r="B56" s="97" t="s">
        <v>44</v>
      </c>
      <c r="C56" s="97"/>
      <c r="D56" s="67"/>
      <c r="E56" s="67"/>
      <c r="F56" s="67"/>
      <c r="G56" s="67"/>
      <c r="H56" s="29"/>
      <c r="I56" s="29"/>
      <c r="J56" s="29" t="s">
        <v>99</v>
      </c>
    </row>
    <row r="57" spans="1:11" ht="30" hidden="1" customHeight="1" thickBot="1" x14ac:dyDescent="0.25">
      <c r="A57" s="13"/>
      <c r="B57" s="97" t="s">
        <v>45</v>
      </c>
      <c r="C57" s="97"/>
      <c r="D57" s="67"/>
      <c r="E57" s="67"/>
      <c r="F57" s="67"/>
      <c r="G57" s="67"/>
      <c r="H57" s="29"/>
      <c r="I57" s="29"/>
      <c r="J57" s="29"/>
    </row>
    <row r="58" spans="1:11" ht="35.25" hidden="1" customHeight="1" x14ac:dyDescent="0.2">
      <c r="A58" s="13"/>
      <c r="B58" s="98"/>
      <c r="C58" s="98"/>
      <c r="D58" s="69">
        <f>((IF(D55="X",D54,"0")+(IF(D56="X",D54,"0")+IF(D57="X",D54,"0"))))</f>
        <v>0</v>
      </c>
      <c r="E58" s="69">
        <f t="shared" ref="E58:J58" si="4">((IF(E55="X",E54,"0")+(IF(E56="X",E54,"0")+IF(E57="X",E54,"0"))))</f>
        <v>0</v>
      </c>
      <c r="F58" s="69">
        <f t="shared" si="4"/>
        <v>0</v>
      </c>
      <c r="G58" s="69">
        <f t="shared" si="4"/>
        <v>0</v>
      </c>
      <c r="H58" s="69">
        <f t="shared" si="4"/>
        <v>0</v>
      </c>
      <c r="I58" s="69">
        <f t="shared" si="4"/>
        <v>0</v>
      </c>
      <c r="J58" s="69">
        <f t="shared" si="4"/>
        <v>14</v>
      </c>
    </row>
    <row r="59" spans="1:11" ht="21.95" hidden="1" customHeight="1" x14ac:dyDescent="0.2">
      <c r="A59" s="38"/>
      <c r="B59" s="35"/>
      <c r="C59" s="35"/>
      <c r="D59" s="35"/>
      <c r="E59" s="35"/>
      <c r="F59" s="35"/>
      <c r="G59" s="35"/>
      <c r="H59" s="35"/>
      <c r="I59" s="35"/>
      <c r="J59" s="35"/>
    </row>
    <row r="60" spans="1:11" ht="15" hidden="1" customHeight="1" x14ac:dyDescent="0.2">
      <c r="B60" s="1" t="s">
        <v>0</v>
      </c>
      <c r="C60" s="116" t="str">
        <f>C1</f>
        <v>Area</v>
      </c>
      <c r="D60" s="116"/>
      <c r="E60" s="116"/>
      <c r="F60" s="116"/>
      <c r="G60" s="45"/>
      <c r="H60" s="117" t="s">
        <v>1</v>
      </c>
      <c r="I60" s="118"/>
      <c r="J60" s="118"/>
    </row>
    <row r="61" spans="1:11" ht="15" hidden="1" customHeight="1" x14ac:dyDescent="0.2">
      <c r="B61" s="4" t="s">
        <v>2</v>
      </c>
      <c r="C61" s="116" t="str">
        <f>C2</f>
        <v xml:space="preserve">Servizio tecnico </v>
      </c>
      <c r="D61" s="116"/>
      <c r="E61" s="116"/>
      <c r="F61" s="116"/>
      <c r="G61" s="46"/>
      <c r="H61" s="119">
        <f>H2</f>
        <v>2022</v>
      </c>
      <c r="I61" s="120"/>
      <c r="J61" s="121"/>
    </row>
    <row r="62" spans="1:11" ht="15" hidden="1" customHeight="1" x14ac:dyDescent="0.2">
      <c r="B62" s="1" t="s">
        <v>3</v>
      </c>
      <c r="C62" s="116" t="str">
        <f>C3</f>
        <v>TIRITAN ENRICO</v>
      </c>
      <c r="D62" s="116"/>
      <c r="E62" s="116"/>
      <c r="F62" s="116"/>
      <c r="G62" s="47"/>
      <c r="H62" s="122"/>
      <c r="I62" s="123"/>
      <c r="J62" s="124"/>
    </row>
    <row r="63" spans="1:11" ht="15" hidden="1" customHeight="1" x14ac:dyDescent="0.2">
      <c r="B63" s="4" t="s">
        <v>4</v>
      </c>
      <c r="C63" s="125" t="str">
        <f>C4</f>
        <v>B3</v>
      </c>
      <c r="D63" s="125"/>
      <c r="E63" s="125"/>
      <c r="F63" s="125"/>
      <c r="G63" s="47"/>
      <c r="H63" s="47"/>
      <c r="I63" s="47"/>
      <c r="J63" s="48"/>
    </row>
    <row r="64" spans="1:11" ht="15" hidden="1" customHeight="1" x14ac:dyDescent="0.2">
      <c r="B64" s="49" t="s">
        <v>5</v>
      </c>
      <c r="C64" s="115" t="s">
        <v>6</v>
      </c>
      <c r="D64" s="115"/>
      <c r="E64" s="115"/>
      <c r="F64" s="115"/>
      <c r="G64" s="47"/>
      <c r="H64" s="47"/>
      <c r="I64" s="47"/>
      <c r="J64" s="47"/>
    </row>
    <row r="65" spans="1:11" ht="15" hidden="1" customHeight="1" thickBot="1" x14ac:dyDescent="0.25">
      <c r="B65" s="35"/>
      <c r="C65" s="35"/>
      <c r="D65" s="35"/>
      <c r="E65" s="35"/>
      <c r="F65" s="35"/>
      <c r="G65" s="35"/>
      <c r="H65" s="35"/>
      <c r="I65" s="35"/>
      <c r="J65" s="35"/>
    </row>
    <row r="66" spans="1:11" ht="35.25" customHeight="1" thickBot="1" x14ac:dyDescent="0.25">
      <c r="A66" s="13"/>
      <c r="B66" s="74" t="s">
        <v>17</v>
      </c>
      <c r="C66" s="75">
        <v>13</v>
      </c>
      <c r="D66" s="71">
        <v>1</v>
      </c>
      <c r="E66" s="71">
        <v>2</v>
      </c>
      <c r="F66" s="71">
        <v>3</v>
      </c>
      <c r="G66" s="71">
        <v>4</v>
      </c>
      <c r="H66" s="72">
        <v>5</v>
      </c>
      <c r="I66" s="72">
        <v>6</v>
      </c>
      <c r="J66" s="73">
        <v>7</v>
      </c>
      <c r="K66" s="66">
        <f>SUM(D69:J69)/2</f>
        <v>6</v>
      </c>
    </row>
    <row r="67" spans="1:11" ht="35.25" customHeight="1" x14ac:dyDescent="0.2">
      <c r="A67" s="13"/>
      <c r="B67" s="114" t="s">
        <v>59</v>
      </c>
      <c r="C67" s="114"/>
      <c r="D67" s="76"/>
      <c r="E67" s="76"/>
      <c r="F67" s="76"/>
      <c r="G67" s="76"/>
      <c r="H67" s="30" t="s">
        <v>33</v>
      </c>
      <c r="I67" s="30" t="s">
        <v>99</v>
      </c>
      <c r="J67" s="30"/>
    </row>
    <row r="68" spans="1:11" ht="35.25" customHeight="1" thickBot="1" x14ac:dyDescent="0.25">
      <c r="A68" s="13"/>
      <c r="B68" s="97" t="s">
        <v>60</v>
      </c>
      <c r="C68" s="97"/>
      <c r="D68" s="67"/>
      <c r="E68" s="67"/>
      <c r="F68" s="67"/>
      <c r="G68" s="67"/>
      <c r="H68" s="29" t="s">
        <v>33</v>
      </c>
      <c r="I68" s="29" t="s">
        <v>99</v>
      </c>
      <c r="J68" s="29"/>
    </row>
    <row r="69" spans="1:11" ht="35.25" hidden="1" customHeight="1" thickBot="1" x14ac:dyDescent="0.25">
      <c r="A69" s="13"/>
      <c r="B69" s="98"/>
      <c r="C69" s="98"/>
      <c r="D69" s="69">
        <f>((IF(D67="X",D66,"0")+(IF(D68="X",D66,"0"))))</f>
        <v>0</v>
      </c>
      <c r="E69" s="69">
        <f t="shared" ref="E69:J69" si="5">((IF(E67="X",E66,"0")+(IF(E68="X",E66,"0"))))</f>
        <v>0</v>
      </c>
      <c r="F69" s="69">
        <f t="shared" si="5"/>
        <v>0</v>
      </c>
      <c r="G69" s="69">
        <f t="shared" si="5"/>
        <v>0</v>
      </c>
      <c r="H69" s="69">
        <f t="shared" si="5"/>
        <v>0</v>
      </c>
      <c r="I69" s="69">
        <f t="shared" si="5"/>
        <v>12</v>
      </c>
      <c r="J69" s="69">
        <f t="shared" si="5"/>
        <v>0</v>
      </c>
    </row>
    <row r="70" spans="1:11" ht="35.25" customHeight="1" thickBot="1" x14ac:dyDescent="0.25">
      <c r="A70" s="13"/>
      <c r="B70" s="74" t="s">
        <v>46</v>
      </c>
      <c r="C70" s="75">
        <v>10</v>
      </c>
      <c r="D70" s="71">
        <v>1</v>
      </c>
      <c r="E70" s="71">
        <v>2</v>
      </c>
      <c r="F70" s="71">
        <v>3</v>
      </c>
      <c r="G70" s="71">
        <v>4</v>
      </c>
      <c r="H70" s="72">
        <v>5</v>
      </c>
      <c r="I70" s="72">
        <v>6</v>
      </c>
      <c r="J70" s="73">
        <v>7</v>
      </c>
      <c r="K70" s="66">
        <f>SUM(D74:J74)/2</f>
        <v>6.5</v>
      </c>
    </row>
    <row r="71" spans="1:11" ht="35.25" customHeight="1" x14ac:dyDescent="0.2">
      <c r="A71" s="13"/>
      <c r="B71" s="114" t="s">
        <v>66</v>
      </c>
      <c r="C71" s="114"/>
      <c r="D71" s="76"/>
      <c r="E71" s="76"/>
      <c r="F71" s="76"/>
      <c r="G71" s="76"/>
      <c r="H71" s="30"/>
      <c r="I71" s="30"/>
      <c r="J71" s="30" t="s">
        <v>99</v>
      </c>
    </row>
    <row r="72" spans="1:11" ht="35.25" hidden="1" customHeight="1" x14ac:dyDescent="0.2">
      <c r="A72" s="13"/>
      <c r="B72" s="97" t="s">
        <v>47</v>
      </c>
      <c r="C72" s="97"/>
      <c r="D72" s="67"/>
      <c r="E72" s="67"/>
      <c r="F72" s="67"/>
      <c r="G72" s="67"/>
      <c r="H72" s="29"/>
      <c r="I72" s="29"/>
      <c r="J72" s="29"/>
    </row>
    <row r="73" spans="1:11" ht="35.25" customHeight="1" thickBot="1" x14ac:dyDescent="0.25">
      <c r="A73" s="13"/>
      <c r="B73" s="97" t="s">
        <v>61</v>
      </c>
      <c r="C73" s="97"/>
      <c r="D73" s="67"/>
      <c r="E73" s="67"/>
      <c r="F73" s="67"/>
      <c r="G73" s="67"/>
      <c r="H73" s="29"/>
      <c r="I73" s="29" t="s">
        <v>99</v>
      </c>
      <c r="J73" s="29"/>
    </row>
    <row r="74" spans="1:11" ht="35.25" hidden="1" customHeight="1" thickBot="1" x14ac:dyDescent="0.25">
      <c r="A74" s="13"/>
      <c r="B74" s="98"/>
      <c r="C74" s="98"/>
      <c r="D74" s="69">
        <f t="shared" ref="D74:J74" si="6">((IF(D71="X",D70,"0")+IF(D72="X",D70,"0")+(IF(D73="X",D70,"0"))))</f>
        <v>0</v>
      </c>
      <c r="E74" s="69">
        <f t="shared" si="6"/>
        <v>0</v>
      </c>
      <c r="F74" s="69">
        <f t="shared" si="6"/>
        <v>0</v>
      </c>
      <c r="G74" s="69">
        <f t="shared" si="6"/>
        <v>0</v>
      </c>
      <c r="H74" s="69">
        <f t="shared" si="6"/>
        <v>0</v>
      </c>
      <c r="I74" s="69">
        <f t="shared" si="6"/>
        <v>6</v>
      </c>
      <c r="J74" s="69">
        <f t="shared" si="6"/>
        <v>7</v>
      </c>
    </row>
    <row r="75" spans="1:11" ht="35.25" hidden="1" customHeight="1" thickBot="1" x14ac:dyDescent="0.25">
      <c r="A75" s="13"/>
      <c r="B75" s="74" t="s">
        <v>18</v>
      </c>
      <c r="C75" s="75" t="s">
        <v>33</v>
      </c>
      <c r="D75" s="71">
        <v>1</v>
      </c>
      <c r="E75" s="71">
        <v>2</v>
      </c>
      <c r="F75" s="71">
        <v>3</v>
      </c>
      <c r="G75" s="71">
        <v>4</v>
      </c>
      <c r="H75" s="72">
        <v>5</v>
      </c>
      <c r="I75" s="72">
        <v>6</v>
      </c>
      <c r="J75" s="73">
        <v>7</v>
      </c>
      <c r="K75" s="66">
        <f>SUM(D78:J78)/2</f>
        <v>0</v>
      </c>
    </row>
    <row r="76" spans="1:11" ht="35.25" hidden="1" customHeight="1" x14ac:dyDescent="0.2">
      <c r="A76" s="13"/>
      <c r="B76" s="114" t="s">
        <v>48</v>
      </c>
      <c r="C76" s="114"/>
      <c r="D76" s="76"/>
      <c r="E76" s="76"/>
      <c r="F76" s="76"/>
      <c r="G76" s="76"/>
      <c r="H76" s="30"/>
      <c r="I76" s="30"/>
      <c r="J76" s="30"/>
    </row>
    <row r="77" spans="1:11" ht="35.25" hidden="1" customHeight="1" thickBot="1" x14ac:dyDescent="0.25">
      <c r="A77" s="13"/>
      <c r="B77" s="97" t="s">
        <v>49</v>
      </c>
      <c r="C77" s="97"/>
      <c r="D77" s="67"/>
      <c r="E77" s="67"/>
      <c r="F77" s="67"/>
      <c r="G77" s="67"/>
      <c r="H77" s="29"/>
      <c r="I77" s="29"/>
      <c r="J77" s="29"/>
    </row>
    <row r="78" spans="1:11" ht="35.25" hidden="1" customHeight="1" thickBot="1" x14ac:dyDescent="0.25">
      <c r="A78" s="13"/>
      <c r="B78" s="98"/>
      <c r="C78" s="98"/>
      <c r="D78" s="69">
        <f>((IF(D76="X",D75,"0")+IF(D77="X",D75,"0")))</f>
        <v>0</v>
      </c>
      <c r="E78" s="69">
        <f t="shared" ref="E78:J78" si="7">((IF(E76="X",E75,"0")+IF(E77="X",E75,"0")))</f>
        <v>0</v>
      </c>
      <c r="F78" s="69">
        <f t="shared" si="7"/>
        <v>0</v>
      </c>
      <c r="G78" s="69">
        <f t="shared" si="7"/>
        <v>0</v>
      </c>
      <c r="H78" s="69">
        <f t="shared" si="7"/>
        <v>0</v>
      </c>
      <c r="I78" s="69">
        <f t="shared" si="7"/>
        <v>0</v>
      </c>
      <c r="J78" s="69">
        <f t="shared" si="7"/>
        <v>0</v>
      </c>
    </row>
    <row r="79" spans="1:11" ht="35.25" customHeight="1" thickBot="1" x14ac:dyDescent="0.25">
      <c r="A79" s="13"/>
      <c r="B79" s="74" t="s">
        <v>19</v>
      </c>
      <c r="C79" s="75">
        <v>8</v>
      </c>
      <c r="D79" s="71">
        <v>1</v>
      </c>
      <c r="E79" s="71">
        <v>2</v>
      </c>
      <c r="F79" s="71">
        <v>3</v>
      </c>
      <c r="G79" s="71">
        <v>4</v>
      </c>
      <c r="H79" s="72">
        <v>5</v>
      </c>
      <c r="I79" s="72">
        <v>6</v>
      </c>
      <c r="J79" s="73">
        <v>7</v>
      </c>
      <c r="K79" s="66">
        <f>SUM(D83:J83)/3</f>
        <v>6.666666666666667</v>
      </c>
    </row>
    <row r="80" spans="1:11" ht="35.25" customHeight="1" x14ac:dyDescent="0.2">
      <c r="A80" s="13"/>
      <c r="B80" s="114" t="s">
        <v>50</v>
      </c>
      <c r="C80" s="114"/>
      <c r="D80" s="76"/>
      <c r="E80" s="76"/>
      <c r="F80" s="76"/>
      <c r="G80" s="76"/>
      <c r="H80" s="30"/>
      <c r="I80" s="30"/>
      <c r="J80" s="30" t="s">
        <v>99</v>
      </c>
    </row>
    <row r="81" spans="1:11" ht="35.25" customHeight="1" x14ac:dyDescent="0.2">
      <c r="A81" s="13"/>
      <c r="B81" s="97" t="s">
        <v>51</v>
      </c>
      <c r="C81" s="97"/>
      <c r="D81" s="67"/>
      <c r="E81" s="67"/>
      <c r="F81" s="67"/>
      <c r="G81" s="67"/>
      <c r="H81" s="29"/>
      <c r="I81" s="29"/>
      <c r="J81" s="29" t="s">
        <v>99</v>
      </c>
    </row>
    <row r="82" spans="1:11" ht="35.25" customHeight="1" thickBot="1" x14ac:dyDescent="0.25">
      <c r="A82" s="13"/>
      <c r="B82" s="97" t="s">
        <v>67</v>
      </c>
      <c r="C82" s="97"/>
      <c r="D82" s="67"/>
      <c r="E82" s="67"/>
      <c r="F82" s="67"/>
      <c r="G82" s="67"/>
      <c r="H82" s="29"/>
      <c r="I82" s="29" t="s">
        <v>99</v>
      </c>
      <c r="J82" s="29"/>
    </row>
    <row r="83" spans="1:11" ht="35.25" hidden="1" customHeight="1" thickBot="1" x14ac:dyDescent="0.25">
      <c r="A83" s="13"/>
      <c r="B83" s="98"/>
      <c r="C83" s="98"/>
      <c r="D83" s="69">
        <f>((IF(D80="X",D79,"0")+IF(D81="X",D79,"0")+(IF(D82="X",D79,"0"))))</f>
        <v>0</v>
      </c>
      <c r="E83" s="69">
        <f t="shared" ref="E83:J83" si="8">((IF(E80="X",E79,"0")+IF(E81="X",E79,"0")+(IF(E82="X",E79,"0"))))</f>
        <v>0</v>
      </c>
      <c r="F83" s="69">
        <f t="shared" si="8"/>
        <v>0</v>
      </c>
      <c r="G83" s="69">
        <f t="shared" si="8"/>
        <v>0</v>
      </c>
      <c r="H83" s="69">
        <f t="shared" si="8"/>
        <v>0</v>
      </c>
      <c r="I83" s="69">
        <f t="shared" si="8"/>
        <v>6</v>
      </c>
      <c r="J83" s="69">
        <f t="shared" si="8"/>
        <v>14</v>
      </c>
    </row>
    <row r="84" spans="1:11" s="17" customFormat="1" ht="45" customHeight="1" thickBot="1" x14ac:dyDescent="0.25">
      <c r="B84" s="77" t="s">
        <v>40</v>
      </c>
      <c r="C84" s="78">
        <f>C49+C54+C66+C70+C79</f>
        <v>49</v>
      </c>
      <c r="D84" s="99">
        <f>K49*C49+K54*C54+K66*C66+K70*C70+K79*C79</f>
        <v>317.33333333333331</v>
      </c>
      <c r="E84" s="100"/>
      <c r="F84" s="100"/>
      <c r="G84" s="100"/>
      <c r="H84" s="101">
        <f>D84/(C84*7)</f>
        <v>0.9251700680272108</v>
      </c>
      <c r="I84" s="102"/>
      <c r="J84" s="102"/>
      <c r="K84" s="103"/>
    </row>
    <row r="85" spans="1:11" ht="13.5" customHeight="1" thickBot="1" x14ac:dyDescent="0.25">
      <c r="A85" s="14"/>
      <c r="B85" s="35"/>
      <c r="C85" s="35"/>
      <c r="D85" s="35"/>
      <c r="E85" s="35"/>
      <c r="F85" s="35"/>
      <c r="G85" s="35"/>
      <c r="H85" s="35"/>
      <c r="I85" s="35"/>
      <c r="J85" s="35"/>
    </row>
    <row r="86" spans="1:11" s="17" customFormat="1" ht="39" hidden="1" customHeight="1" thickBot="1" x14ac:dyDescent="0.25">
      <c r="C86" s="39"/>
      <c r="D86" s="40"/>
      <c r="E86" s="41"/>
      <c r="F86" s="42"/>
      <c r="G86" s="43"/>
      <c r="H86" s="43"/>
      <c r="I86" s="43"/>
      <c r="J86" s="44"/>
    </row>
    <row r="87" spans="1:11" s="17" customFormat="1" ht="36" customHeight="1" thickBot="1" x14ac:dyDescent="0.25">
      <c r="B87" s="79" t="s">
        <v>53</v>
      </c>
      <c r="C87" s="101">
        <f>H33</f>
        <v>0.97058823529411764</v>
      </c>
      <c r="D87" s="103"/>
      <c r="E87" s="104" t="s">
        <v>54</v>
      </c>
      <c r="F87" s="104"/>
      <c r="G87" s="105"/>
      <c r="H87" s="108">
        <f>(C87*H20)+(C88*H48)</f>
        <v>0.94833333333333325</v>
      </c>
      <c r="I87" s="109"/>
      <c r="J87" s="109"/>
      <c r="K87" s="110"/>
    </row>
    <row r="88" spans="1:11" s="17" customFormat="1" ht="36.75" customHeight="1" thickBot="1" x14ac:dyDescent="0.25">
      <c r="B88" s="77" t="s">
        <v>55</v>
      </c>
      <c r="C88" s="101">
        <f>H84</f>
        <v>0.9251700680272108</v>
      </c>
      <c r="D88" s="103"/>
      <c r="E88" s="106"/>
      <c r="F88" s="106"/>
      <c r="G88" s="107"/>
      <c r="H88" s="111"/>
      <c r="I88" s="112"/>
      <c r="J88" s="112"/>
      <c r="K88" s="113"/>
    </row>
    <row r="89" spans="1:11" ht="13.5" hidden="1" thickBot="1" x14ac:dyDescent="0.25">
      <c r="A89" s="15" t="s">
        <v>20</v>
      </c>
      <c r="B89" s="16"/>
      <c r="C89" s="17"/>
      <c r="D89" s="17"/>
      <c r="E89" s="17"/>
      <c r="F89" s="17"/>
      <c r="G89" s="17"/>
      <c r="H89" s="17"/>
      <c r="I89" s="17"/>
      <c r="J89" s="17"/>
    </row>
    <row r="90" spans="1:11" ht="13.5" thickBot="1" x14ac:dyDescent="0.25">
      <c r="A90" s="15"/>
      <c r="B90" s="88" t="s">
        <v>21</v>
      </c>
      <c r="C90" s="89"/>
      <c r="D90" s="89"/>
      <c r="E90" s="89"/>
      <c r="F90" s="89"/>
      <c r="G90" s="89"/>
      <c r="H90" s="89"/>
      <c r="I90" s="89"/>
      <c r="J90" s="89"/>
      <c r="K90" s="90"/>
    </row>
    <row r="91" spans="1:11" ht="37.5" customHeight="1" x14ac:dyDescent="0.2">
      <c r="A91" t="s">
        <v>22</v>
      </c>
      <c r="B91" s="91" t="s">
        <v>57</v>
      </c>
      <c r="C91" s="92"/>
      <c r="D91" s="92"/>
      <c r="E91" s="92"/>
      <c r="F91" s="92"/>
      <c r="G91" s="92"/>
      <c r="H91" s="92"/>
      <c r="I91" s="92"/>
      <c r="J91" s="92"/>
      <c r="K91" s="93"/>
    </row>
    <row r="92" spans="1:11" x14ac:dyDescent="0.2">
      <c r="A92" s="15" t="s">
        <v>23</v>
      </c>
      <c r="B92" s="50"/>
      <c r="C92" s="35"/>
      <c r="D92" s="35"/>
      <c r="E92" s="35"/>
      <c r="F92" s="35"/>
      <c r="G92" s="35"/>
      <c r="H92" s="35"/>
      <c r="I92" s="35"/>
      <c r="J92" s="35"/>
      <c r="K92" s="51"/>
    </row>
    <row r="93" spans="1:11" x14ac:dyDescent="0.2">
      <c r="A93" s="15" t="s">
        <v>24</v>
      </c>
      <c r="B93" s="50"/>
      <c r="C93" s="35"/>
      <c r="D93" s="35"/>
      <c r="E93" s="35"/>
      <c r="F93" s="35"/>
      <c r="G93" s="35"/>
      <c r="H93" s="35"/>
      <c r="I93" s="35"/>
      <c r="J93" s="35"/>
      <c r="K93" s="51"/>
    </row>
    <row r="94" spans="1:11" x14ac:dyDescent="0.2">
      <c r="A94" s="15" t="s">
        <v>25</v>
      </c>
      <c r="B94" s="50"/>
      <c r="C94" s="35"/>
      <c r="D94" s="35"/>
      <c r="E94" s="35"/>
      <c r="F94" s="35"/>
      <c r="G94" s="35"/>
      <c r="H94" s="35"/>
      <c r="I94" s="35"/>
      <c r="J94" s="35"/>
      <c r="K94" s="51"/>
    </row>
    <row r="95" spans="1:11" x14ac:dyDescent="0.2">
      <c r="A95" s="15" t="s">
        <v>26</v>
      </c>
      <c r="B95" s="50"/>
      <c r="C95" s="35"/>
      <c r="D95" s="35"/>
      <c r="E95" s="35"/>
      <c r="F95" s="35"/>
      <c r="G95" s="35"/>
      <c r="H95" s="35"/>
      <c r="I95" s="35"/>
      <c r="J95" s="35"/>
      <c r="K95" s="51"/>
    </row>
    <row r="96" spans="1:11" x14ac:dyDescent="0.2">
      <c r="A96" s="15" t="s">
        <v>27</v>
      </c>
      <c r="B96" s="50"/>
      <c r="C96" s="35"/>
      <c r="D96" s="35"/>
      <c r="E96" s="35"/>
      <c r="F96" s="35"/>
      <c r="G96" s="35"/>
      <c r="H96" s="35"/>
      <c r="I96" s="35"/>
      <c r="J96" s="35"/>
      <c r="K96" s="51"/>
    </row>
    <row r="97" spans="1:12" ht="13.5" thickBot="1" x14ac:dyDescent="0.25">
      <c r="A97" s="15" t="s">
        <v>28</v>
      </c>
      <c r="B97" s="52"/>
      <c r="C97" s="53"/>
      <c r="D97" s="53"/>
      <c r="E97" s="53"/>
      <c r="F97" s="53"/>
      <c r="G97" s="53"/>
      <c r="H97" s="53"/>
      <c r="I97" s="53"/>
      <c r="J97" s="53"/>
      <c r="K97" s="54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94" t="s">
        <v>30</v>
      </c>
      <c r="C100" s="95"/>
      <c r="D100" s="95"/>
      <c r="E100" s="95"/>
      <c r="F100" s="95"/>
      <c r="G100" s="95"/>
      <c r="H100" s="95"/>
      <c r="I100" s="95"/>
      <c r="J100" s="95"/>
      <c r="K100" s="96"/>
    </row>
    <row r="101" spans="1:12" ht="13.5" hidden="1" thickBot="1" x14ac:dyDescent="0.25">
      <c r="B101" s="18" t="s">
        <v>31</v>
      </c>
      <c r="C101" s="19" t="e">
        <f>((IF(#REF!="","0",1)*#REF!)+(IF(#REF!="","0",1)*#REF!)+(IF(#REF!="","0",1)*#REF!))</f>
        <v>#REF!</v>
      </c>
      <c r="D101" s="20" t="e">
        <f>((IF(#REF!="","0",2)*#REF!)+(IF(#REF!="","0",2)*#REF!)+(IF(#REF!="","0",2)*#REF!))</f>
        <v>#REF!</v>
      </c>
      <c r="E101" s="20" t="e">
        <f>((IF(#REF!="","0",3)*#REF!)+(IF(#REF!="","0",3)*#REF!)+(IF(#REF!="","0",3)*#REF!))</f>
        <v>#REF!</v>
      </c>
      <c r="F101" s="20" t="e">
        <f>((IF(#REF!="","0",4)*#REF!)+(IF(#REF!="","0",4)*#REF!)+(IF(#REF!="","0",4)*#REF!))</f>
        <v>#REF!</v>
      </c>
      <c r="G101" s="20" t="e">
        <f>((IF(#REF!="","0",5)*#REF!)+(IF(#REF!="","0",5)*#REF!)+(IF(#REF!="","0",5)*#REF!))</f>
        <v>#REF!</v>
      </c>
      <c r="H101" s="20" t="e">
        <f>((IF(#REF!="","0",6)*#REF!)+(IF(#REF!="","0",6)*#REF!)+(IF(#REF!="","0",6)*#REF!))</f>
        <v>#REF!</v>
      </c>
      <c r="I101" s="21" t="e">
        <f>((IF(#REF!="","0",7)*#REF!)+(IF(#REF!="","0",7)*#REF!)+(IF(#REF!="","0",7)*#REF!))</f>
        <v>#REF!</v>
      </c>
      <c r="J101" t="e">
        <f>SUM(C101:I101)</f>
        <v>#REF!</v>
      </c>
      <c r="K101" s="22" t="e">
        <f>J101/350</f>
        <v>#REF!</v>
      </c>
      <c r="L101" s="23"/>
    </row>
    <row r="102" spans="1:12" ht="13.5" hidden="1" thickBot="1" x14ac:dyDescent="0.25">
      <c r="B102" s="18" t="s">
        <v>32</v>
      </c>
      <c r="C102" s="24" t="e">
        <f>((IF(#REF!="","0",1)*#REF!)+(IF(#REF!="","0",1)*#REF!)+(IF(#REF!="","0",1)*#REF!)+(IF(#REF!="","0",1)*#REF!)+(IF(#REF!="","0",1)*#REF!)+(IF(#REF!="","0",1)*#REF!)+(IF(#REF!="","0",1)*#REF!))</f>
        <v>#REF!</v>
      </c>
      <c r="D102" s="24" t="e">
        <f>((IF(#REF!="","0",2)*#REF!)+(IF(#REF!="","0",2)*#REF!)+(IF(#REF!="","0",2)*#REF!)+(IF(#REF!="","0",2)*#REF!)+(IF(#REF!="","0",2)*#REF!)+(IF(#REF!="","0",2)*#REF!)+(IF(#REF!="","0",2)*#REF!))</f>
        <v>#REF!</v>
      </c>
      <c r="E102" s="24" t="e">
        <f>((IF(#REF!="","0",3)*#REF!)+(IF(#REF!="","0",3)*#REF!)+(IF(#REF!="","0",3)*#REF!)+(IF(#REF!="","0",3)*#REF!)+(IF(#REF!="","0",3)*#REF!)+(IF(#REF!="","0",3)*#REF!)+(IF(#REF!="","0",3)*#REF!))</f>
        <v>#REF!</v>
      </c>
      <c r="F102" s="24" t="e">
        <f>((IF(#REF!="","0",4)*#REF!)+(IF(#REF!="","0",4)*#REF!)+(IF(#REF!="","0",4)*#REF!)+(IF(#REF!="","0",4)*#REF!)+(IF(#REF!="","0",4)*#REF!)+(IF(#REF!="","0",4)*#REF!)+(IF(#REF!="","0",4)*#REF!))</f>
        <v>#REF!</v>
      </c>
      <c r="G102" s="24" t="e">
        <f>((IF(#REF!="","0",5)*#REF!)+(IF(#REF!="","0",5)*#REF!)+(IF(#REF!="","0",5)*#REF!)+(IF(#REF!="","0",5)*#REF!)+(IF(#REF!="","0",5)*#REF!)+(IF(#REF!="","0",5)*#REF!)+(IF(#REF!="","0",5)*#REF!))</f>
        <v>#REF!</v>
      </c>
      <c r="H102" s="24" t="e">
        <f>((IF(#REF!="","0",6)*#REF!)+(IF(#REF!="","0",6)*#REF!)+(IF(#REF!="","0",6)*#REF!)+(IF(#REF!="","0",6)*#REF!)+(IF(#REF!="","0",6)*#REF!)+(IF(#REF!="","0",6)*#REF!)+(IF(#REF!="","0",6)*#REF!))</f>
        <v>#REF!</v>
      </c>
      <c r="I102" s="24" t="e">
        <f>((IF(#REF!="","0",7)*#REF!)+(IF(#REF!="","0",7)*#REF!)+(IF(#REF!="","0",7)*#REF!)+(IF(#REF!="","0",7)*#REF!)+(IF(#REF!="","0",7)*#REF!)+(IF(#REF!="","0",7)*#REF!)+(IF(#REF!="","0",7)*#REF!))</f>
        <v>#REF!</v>
      </c>
      <c r="J102" s="25" t="e">
        <f>SUM(C102:I102)</f>
        <v>#REF!</v>
      </c>
      <c r="K102" s="22" t="e">
        <f>J102/350</f>
        <v>#REF!</v>
      </c>
      <c r="L102" s="23"/>
    </row>
    <row r="103" spans="1:12" ht="13.5" hidden="1" thickBot="1" x14ac:dyDescent="0.25">
      <c r="B103" s="26"/>
      <c r="C103" s="27"/>
      <c r="D103" s="27"/>
      <c r="E103" s="27"/>
      <c r="F103" s="27"/>
      <c r="G103" s="27"/>
      <c r="H103" s="27"/>
      <c r="I103" s="27"/>
      <c r="J103" s="27" t="e">
        <f>SUM(J101:J102)</f>
        <v>#REF!</v>
      </c>
      <c r="K103" s="28" t="e">
        <f>IF(J103&lt;490,0,J103/700)</f>
        <v>#REF!</v>
      </c>
      <c r="L103" s="23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8740157480314965" right="0.39370078740157483" top="0.59055118110236227" bottom="0.51181102362204722" header="0.23622047244094491" footer="0.31496062992125984"/>
  <pageSetup paperSize="9" scale="45" orientation="portrait" r:id="rId1"/>
  <headerFooter alignWithMargins="0">
    <oddHeader>&amp;L&amp;"Arial,Grassetto Corsivo"&amp;14COMUNE DI GRAGLIA</oddHeader>
    <oddFooter>&amp;LFirma compilatore:&amp;CFirma interessato: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PERISSINOTTO</vt:lpstr>
      <vt:lpstr>BERGAMINI</vt:lpstr>
      <vt:lpstr>MICHELETTI</vt:lpstr>
      <vt:lpstr>POLPETTA</vt:lpstr>
      <vt:lpstr>STEFANI</vt:lpstr>
      <vt:lpstr>TIRITAN</vt:lpstr>
      <vt:lpstr>BERGAMINI!Area_stampa</vt:lpstr>
      <vt:lpstr>MICHELETTI!Area_stampa</vt:lpstr>
      <vt:lpstr>PERISSINOTTO!Area_stampa</vt:lpstr>
      <vt:lpstr>POLPETTA!Area_stampa</vt:lpstr>
      <vt:lpstr>STEFANI!Area_stampa</vt:lpstr>
      <vt:lpstr>TIRITAN!Area_stampa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Linda Perissinotto</cp:lastModifiedBy>
  <cp:lastPrinted>2022-05-25T13:36:15Z</cp:lastPrinted>
  <dcterms:created xsi:type="dcterms:W3CDTF">2018-01-06T09:47:29Z</dcterms:created>
  <dcterms:modified xsi:type="dcterms:W3CDTF">2023-01-27T10:51:20Z</dcterms:modified>
</cp:coreProperties>
</file>